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2.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drawings/drawing5.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ぶ\★いいんちょ\06県総体\R7\"/>
    </mc:Choice>
  </mc:AlternateContent>
  <xr:revisionPtr revIDLastSave="0" documentId="13_ncr:1_{EF80CF41-33D9-4A80-B6A8-48B408ECE797}" xr6:coauthVersionLast="47" xr6:coauthVersionMax="47" xr10:uidLastSave="{00000000-0000-0000-0000-000000000000}"/>
  <bookViews>
    <workbookView xWindow="7416" yWindow="1164" windowWidth="15144" windowHeight="11640" tabRatio="776" activeTab="1" xr2:uid="{00000000-000D-0000-FFFF-FFFF00000000}"/>
  </bookViews>
  <sheets>
    <sheet name="入力例" sheetId="38" r:id="rId1"/>
    <sheet name="総体男子" sheetId="15" r:id="rId2"/>
    <sheet name="別枠男子" sheetId="26" r:id="rId3"/>
    <sheet name="男子作業用" sheetId="21" state="hidden" r:id="rId4"/>
    <sheet name="別枠男子作業用" sheetId="28" state="hidden" r:id="rId5"/>
    <sheet name="総体女子" sheetId="36" r:id="rId6"/>
    <sheet name="別枠女子" sheetId="37" r:id="rId7"/>
    <sheet name="女子作業用" sheetId="34" state="hidden" r:id="rId8"/>
    <sheet name="別枠女子作業用" sheetId="35" state="hidden" r:id="rId9"/>
  </sheets>
  <definedNames>
    <definedName name="_xlnm.Print_Area" localSheetId="7">女子作業用!$A$1:$H$50</definedName>
    <definedName name="_xlnm.Print_Area" localSheetId="5">総体女子!$A$1:$J$53</definedName>
    <definedName name="_xlnm.Print_Area" localSheetId="1">総体男子!$A$1:$J$52</definedName>
    <definedName name="_xlnm.Print_Area" localSheetId="3">男子作業用!$A$1:$I$49</definedName>
    <definedName name="_xlnm.Print_Area" localSheetId="0">入力例!$A$1:$J$52</definedName>
    <definedName name="_xlnm.Print_Area" localSheetId="6">別枠女子!$A$1:$J$55</definedName>
    <definedName name="_xlnm.Print_Area" localSheetId="8">別枠女子作業用!$A$1:$H$49</definedName>
    <definedName name="_xlnm.Print_Area" localSheetId="2">別枠男子!$A$1:$J$55</definedName>
    <definedName name="_xlnm.Print_Area" localSheetId="4">別枠男子作業用!$A$1:$H$50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6" l="1"/>
  <c r="B5" i="37" s="1"/>
  <c r="B5" i="15"/>
  <c r="B5" i="38" s="1"/>
  <c r="D36" i="36"/>
  <c r="D36" i="15"/>
  <c r="D25" i="36"/>
  <c r="D36" i="38"/>
  <c r="D25" i="38"/>
  <c r="B25" i="38"/>
  <c r="B25" i="15"/>
  <c r="B36" i="36"/>
  <c r="B36" i="15"/>
  <c r="B25" i="36"/>
  <c r="B5" i="26" l="1"/>
  <c r="I7" i="36"/>
  <c r="H2" i="38"/>
  <c r="I7" i="38" l="1"/>
  <c r="I7" i="15" l="1"/>
  <c r="I8" i="37" l="1"/>
  <c r="I7" i="37"/>
  <c r="I8" i="26"/>
  <c r="I7" i="26" l="1"/>
  <c r="J13" i="37"/>
  <c r="J12" i="37"/>
  <c r="I13" i="37"/>
  <c r="I12" i="37"/>
  <c r="I11" i="37"/>
  <c r="I10" i="37"/>
  <c r="C13" i="37"/>
  <c r="C12" i="37"/>
  <c r="C11" i="37"/>
  <c r="C10" i="37"/>
  <c r="C8" i="37"/>
  <c r="J13" i="26"/>
  <c r="J12" i="26"/>
  <c r="I13" i="26"/>
  <c r="I12" i="26"/>
  <c r="I11" i="26"/>
  <c r="I10" i="26"/>
  <c r="C49" i="35"/>
  <c r="C36" i="35"/>
  <c r="C35" i="35"/>
  <c r="C50" i="34"/>
  <c r="C48" i="34"/>
  <c r="C46" i="34"/>
  <c r="C44" i="34"/>
  <c r="C42" i="34"/>
  <c r="C40" i="34"/>
  <c r="C36" i="34"/>
  <c r="C35" i="34"/>
  <c r="C33" i="34"/>
  <c r="C32" i="34"/>
  <c r="C30" i="34"/>
  <c r="C29" i="34"/>
  <c r="C27" i="34"/>
  <c r="C26" i="34"/>
  <c r="C13" i="26" l="1"/>
  <c r="C12" i="26"/>
  <c r="C11" i="26"/>
  <c r="C10" i="26"/>
  <c r="C8" i="26"/>
  <c r="C49" i="21" l="1"/>
  <c r="C47" i="21"/>
  <c r="C45" i="21"/>
  <c r="C43" i="21"/>
  <c r="C41" i="21"/>
  <c r="C39" i="21"/>
  <c r="C35" i="21"/>
  <c r="C34" i="21"/>
  <c r="C32" i="21"/>
  <c r="C31" i="21"/>
  <c r="C29" i="21"/>
  <c r="C28" i="21"/>
  <c r="C26" i="21"/>
  <c r="C25" i="21"/>
  <c r="M6" i="37" l="1"/>
  <c r="M6" i="26"/>
  <c r="K6" i="35"/>
  <c r="F2" i="35" s="1"/>
  <c r="K6" i="34"/>
  <c r="F2" i="34" s="1"/>
  <c r="K5" i="28"/>
  <c r="F2" i="28" s="1"/>
  <c r="L5" i="21"/>
  <c r="G2" i="21" s="1"/>
  <c r="G12" i="34"/>
  <c r="G11" i="34"/>
  <c r="G10" i="34"/>
  <c r="G9" i="34"/>
  <c r="C12" i="34"/>
  <c r="C11" i="34"/>
  <c r="C10" i="34"/>
  <c r="C9" i="34"/>
  <c r="C7" i="34"/>
  <c r="F7" i="34"/>
  <c r="F7" i="35"/>
  <c r="C7" i="35"/>
  <c r="H5" i="35"/>
  <c r="H5" i="34"/>
  <c r="H38" i="34"/>
  <c r="B50" i="34" s="1"/>
  <c r="H24" i="34"/>
  <c r="H24" i="35" s="1"/>
  <c r="N43" i="37"/>
  <c r="N42" i="37"/>
  <c r="N41" i="37"/>
  <c r="N40" i="37"/>
  <c r="N39" i="37"/>
  <c r="N38" i="37"/>
  <c r="M5" i="37"/>
  <c r="H2" i="37" s="1"/>
  <c r="H2" i="36"/>
  <c r="C4" i="35"/>
  <c r="C4" i="34"/>
  <c r="F6" i="28"/>
  <c r="C6" i="28"/>
  <c r="C3" i="28"/>
  <c r="I37" i="21"/>
  <c r="H38" i="28" s="1"/>
  <c r="B42" i="28" s="1"/>
  <c r="I23" i="21"/>
  <c r="H23" i="28" s="1"/>
  <c r="G6" i="21"/>
  <c r="M5" i="26"/>
  <c r="H2" i="26" s="1"/>
  <c r="N43" i="26"/>
  <c r="N42" i="26"/>
  <c r="N41" i="26"/>
  <c r="N40" i="26"/>
  <c r="N39" i="26"/>
  <c r="N38" i="26"/>
  <c r="C3" i="21"/>
  <c r="G11" i="28"/>
  <c r="G10" i="28"/>
  <c r="G10" i="35"/>
  <c r="G8" i="28"/>
  <c r="C12" i="35"/>
  <c r="C11" i="35"/>
  <c r="C9" i="28"/>
  <c r="C8" i="28"/>
  <c r="H11" i="21"/>
  <c r="H10" i="21"/>
  <c r="H9" i="21"/>
  <c r="H8" i="21"/>
  <c r="C11" i="21"/>
  <c r="C10" i="21"/>
  <c r="C9" i="21"/>
  <c r="C8" i="21"/>
  <c r="C6" i="21"/>
  <c r="H2" i="15"/>
  <c r="B49" i="35"/>
  <c r="B45" i="21"/>
  <c r="G12" i="35"/>
  <c r="C11" i="28"/>
  <c r="C10" i="35"/>
  <c r="C44" i="35" l="1"/>
  <c r="C29" i="35"/>
  <c r="B29" i="35" s="1"/>
  <c r="C42" i="35"/>
  <c r="C33" i="35"/>
  <c r="C27" i="35"/>
  <c r="C30" i="35"/>
  <c r="C48" i="35"/>
  <c r="C40" i="35"/>
  <c r="C32" i="35"/>
  <c r="B32" i="35" s="1"/>
  <c r="C26" i="35"/>
  <c r="B26" i="35" s="1"/>
  <c r="C46" i="35"/>
  <c r="C44" i="28"/>
  <c r="C34" i="28"/>
  <c r="B34" i="28" s="1"/>
  <c r="C28" i="28"/>
  <c r="B28" i="28" s="1"/>
  <c r="C26" i="28"/>
  <c r="C50" i="28"/>
  <c r="C42" i="28"/>
  <c r="C32" i="28"/>
  <c r="C48" i="28"/>
  <c r="C40" i="28"/>
  <c r="C31" i="28"/>
  <c r="B31" i="28" s="1"/>
  <c r="C25" i="28"/>
  <c r="B25" i="28" s="1"/>
  <c r="C46" i="28"/>
  <c r="C35" i="28"/>
  <c r="C29" i="28"/>
  <c r="B44" i="28"/>
  <c r="B49" i="21"/>
  <c r="B50" i="28"/>
  <c r="B39" i="21"/>
  <c r="B46" i="28"/>
  <c r="B40" i="28"/>
  <c r="B47" i="21"/>
  <c r="B48" i="28"/>
  <c r="B43" i="21"/>
  <c r="B41" i="21"/>
  <c r="H39" i="35"/>
  <c r="B44" i="34"/>
  <c r="B35" i="35"/>
  <c r="B32" i="34"/>
  <c r="B46" i="34"/>
  <c r="B40" i="34"/>
  <c r="B48" i="34"/>
  <c r="B42" i="34"/>
  <c r="B29" i="34"/>
  <c r="B35" i="34"/>
  <c r="B26" i="34"/>
  <c r="B28" i="21"/>
  <c r="B34" i="21"/>
  <c r="B31" i="21"/>
  <c r="B25" i="21"/>
  <c r="G9" i="35"/>
  <c r="C9" i="35"/>
  <c r="C10" i="28"/>
  <c r="G11" i="35"/>
  <c r="G9" i="28"/>
  <c r="B46" i="35" l="1"/>
  <c r="B44" i="35"/>
  <c r="B48" i="35"/>
  <c r="B42" i="35"/>
  <c r="B40"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3" authorId="0" shapeId="0" xr:uid="{7B4FF924-0CF8-4769-9C2C-DE25BAEDB757}">
      <text>
        <r>
          <rPr>
            <sz val="9"/>
            <color indexed="81"/>
            <rFont val="MS P ゴシック"/>
            <family val="3"/>
            <charset val="128"/>
          </rPr>
          <t xml:space="preserve">選択して下さい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3" authorId="0" shapeId="0" xr:uid="{1C024EB1-CCC6-4605-9AD2-A9C9934C3B90}">
      <text>
        <r>
          <rPr>
            <sz val="9"/>
            <color indexed="81"/>
            <rFont val="MS P ゴシック"/>
            <family val="3"/>
            <charset val="128"/>
          </rPr>
          <t xml:space="preserve">選択して下さい
</t>
        </r>
      </text>
    </comment>
  </commentList>
</comments>
</file>

<file path=xl/sharedStrings.xml><?xml version="1.0" encoding="utf-8"?>
<sst xmlns="http://schemas.openxmlformats.org/spreadsheetml/2006/main" count="949" uniqueCount="248">
  <si>
    <t>学年</t>
    <rPh sb="0" eb="2">
      <t>ガクネン</t>
    </rPh>
    <phoneticPr fontId="2"/>
  </si>
  <si>
    <t>コーチ名</t>
    <rPh sb="3" eb="4">
      <t>メイ</t>
    </rPh>
    <phoneticPr fontId="2"/>
  </si>
  <si>
    <t>監督名</t>
    <rPh sb="0" eb="2">
      <t>カントク</t>
    </rPh>
    <rPh sb="2" eb="3">
      <t>メイ</t>
    </rPh>
    <phoneticPr fontId="2"/>
  </si>
  <si>
    <t>ふりがな</t>
    <phoneticPr fontId="2"/>
  </si>
  <si>
    <t>選手氏名</t>
    <rPh sb="0" eb="2">
      <t>センシュ</t>
    </rPh>
    <rPh sb="2" eb="4">
      <t>シメイ</t>
    </rPh>
    <phoneticPr fontId="2"/>
  </si>
  <si>
    <t>男子</t>
    <rPh sb="0" eb="2">
      <t>ダンシ</t>
    </rPh>
    <phoneticPr fontId="2"/>
  </si>
  <si>
    <t>17. バドミントン競技 合計欄 ［　男子　］</t>
    <rPh sb="10" eb="12">
      <t>キョウギ</t>
    </rPh>
    <rPh sb="13" eb="15">
      <t>ゴウケイ</t>
    </rPh>
    <rPh sb="15" eb="16">
      <t>ラン</t>
    </rPh>
    <rPh sb="19" eb="21">
      <t>ダンシ</t>
    </rPh>
    <phoneticPr fontId="2"/>
  </si>
  <si>
    <t>人数を入力⇒</t>
    <rPh sb="0" eb="2">
      <t>ニンズウ</t>
    </rPh>
    <rPh sb="3" eb="5">
      <t>ニュウリョク</t>
    </rPh>
    <phoneticPr fontId="2"/>
  </si>
  <si>
    <t>名</t>
    <rPh sb="0" eb="1">
      <t>メイ</t>
    </rPh>
    <phoneticPr fontId="2"/>
  </si>
  <si>
    <t>学校名</t>
    <rPh sb="0" eb="2">
      <t>ガッコウ</t>
    </rPh>
    <rPh sb="2" eb="3">
      <t>メイ</t>
    </rPh>
    <phoneticPr fontId="2"/>
  </si>
  <si>
    <t>区分</t>
    <rPh sb="0" eb="2">
      <t>クブン</t>
    </rPh>
    <phoneticPr fontId="2"/>
  </si>
  <si>
    <t>■ 専門部使用欄 ■</t>
    <rPh sb="2" eb="4">
      <t>センモン</t>
    </rPh>
    <rPh sb="4" eb="5">
      <t>ブ</t>
    </rPh>
    <rPh sb="5" eb="7">
      <t>シヨウ</t>
    </rPh>
    <rPh sb="7" eb="8">
      <t>ラン</t>
    </rPh>
    <phoneticPr fontId="2"/>
  </si>
  <si>
    <t>登録番号</t>
    <rPh sb="0" eb="2">
      <t>トウロク</t>
    </rPh>
    <rPh sb="2" eb="4">
      <t>バンゴウ</t>
    </rPh>
    <phoneticPr fontId="2"/>
  </si>
  <si>
    <t>団体</t>
    <rPh sb="0" eb="2">
      <t>ダンタイ</t>
    </rPh>
    <phoneticPr fontId="2"/>
  </si>
  <si>
    <t>複</t>
    <rPh sb="0" eb="1">
      <t>フク</t>
    </rPh>
    <phoneticPr fontId="2"/>
  </si>
  <si>
    <t>単</t>
    <rPh sb="0" eb="1">
      <t>タン</t>
    </rPh>
    <phoneticPr fontId="2"/>
  </si>
  <si>
    <t>団</t>
    <rPh sb="0" eb="1">
      <t>ダン</t>
    </rPh>
    <phoneticPr fontId="2"/>
  </si>
  <si>
    <t>BT2</t>
  </si>
  <si>
    <t>BT3</t>
  </si>
  <si>
    <t>BT4</t>
  </si>
  <si>
    <t>BT5</t>
  </si>
  <si>
    <t>体</t>
    <rPh sb="0" eb="1">
      <t>タイ</t>
    </rPh>
    <phoneticPr fontId="2"/>
  </si>
  <si>
    <t>BT6</t>
  </si>
  <si>
    <t>BT7</t>
  </si>
  <si>
    <t>(注意) 選手氏名・ふりがなの姓と名の間にスペースを入れること。（以下同様）</t>
    <rPh sb="1" eb="3">
      <t>チュウイ</t>
    </rPh>
    <rPh sb="5" eb="7">
      <t>センシュ</t>
    </rPh>
    <rPh sb="7" eb="9">
      <t>シメイ</t>
    </rPh>
    <rPh sb="15" eb="16">
      <t>セイ</t>
    </rPh>
    <rPh sb="17" eb="18">
      <t>メイ</t>
    </rPh>
    <rPh sb="19" eb="20">
      <t>アイダ</t>
    </rPh>
    <rPh sb="26" eb="27">
      <t>イ</t>
    </rPh>
    <rPh sb="33" eb="35">
      <t>イカ</t>
    </rPh>
    <rPh sb="35" eb="37">
      <t>ドウヨウ</t>
    </rPh>
    <phoneticPr fontId="2"/>
  </si>
  <si>
    <t>BD1-2</t>
  </si>
  <si>
    <t>BD2-2</t>
  </si>
  <si>
    <t>BD3-2</t>
  </si>
  <si>
    <t>BD4-2</t>
  </si>
  <si>
    <t>BS2</t>
  </si>
  <si>
    <t>BS3</t>
  </si>
  <si>
    <t>BS4</t>
  </si>
  <si>
    <t>BS5</t>
  </si>
  <si>
    <t>BS6</t>
  </si>
  <si>
    <t>(２)</t>
  </si>
  <si>
    <t>№</t>
    <phoneticPr fontId="2"/>
  </si>
  <si>
    <t>マネ</t>
    <phoneticPr fontId="2"/>
  </si>
  <si>
    <t>ダ</t>
    <phoneticPr fontId="2"/>
  </si>
  <si>
    <t>ブ</t>
    <phoneticPr fontId="2"/>
  </si>
  <si>
    <t>ル</t>
    <phoneticPr fontId="2"/>
  </si>
  <si>
    <t>ス</t>
    <phoneticPr fontId="2"/>
  </si>
  <si>
    <t>(１)</t>
    <phoneticPr fontId="2"/>
  </si>
  <si>
    <t>⇒</t>
    <phoneticPr fontId="2"/>
  </si>
  <si>
    <t>BT1</t>
    <phoneticPr fontId="2"/>
  </si>
  <si>
    <t>BTMG</t>
    <phoneticPr fontId="2"/>
  </si>
  <si>
    <t>BD1-1</t>
    <phoneticPr fontId="2"/>
  </si>
  <si>
    <t>BD2-1</t>
    <phoneticPr fontId="2"/>
  </si>
  <si>
    <t>BD3-1</t>
    <phoneticPr fontId="2"/>
  </si>
  <si>
    <t>BD4-1</t>
    <phoneticPr fontId="2"/>
  </si>
  <si>
    <t>BS1</t>
    <phoneticPr fontId="2"/>
  </si>
  <si>
    <t>引率責任者</t>
    <rPh sb="0" eb="2">
      <t>インソツ</t>
    </rPh>
    <rPh sb="2" eb="5">
      <t>セキニンシャ</t>
    </rPh>
    <phoneticPr fontId="2"/>
  </si>
  <si>
    <t>ＴＥＬ</t>
    <phoneticPr fontId="2"/>
  </si>
  <si>
    <t>ＦＡＸ</t>
    <phoneticPr fontId="2"/>
  </si>
  <si>
    <t>円</t>
    <rPh sb="0" eb="1">
      <t>エン</t>
    </rPh>
    <phoneticPr fontId="2"/>
  </si>
  <si>
    <t>１名あたりの
参加負担金
を入力   →</t>
    <rPh sb="1" eb="2">
      <t>メイ</t>
    </rPh>
    <rPh sb="7" eb="9">
      <t>サンカ</t>
    </rPh>
    <rPh sb="9" eb="12">
      <t>フタンキン</t>
    </rPh>
    <rPh sb="14" eb="16">
      <t>ニュウリョク</t>
    </rPh>
    <phoneticPr fontId="2"/>
  </si>
  <si>
    <t>ダブルスおよびシングルスは、別枠出場者を含めた校内ランキングの上位順に記載すること。</t>
    <rPh sb="14" eb="16">
      <t>ベツワク</t>
    </rPh>
    <rPh sb="16" eb="18">
      <t>シュツジョウ</t>
    </rPh>
    <rPh sb="18" eb="19">
      <t>シャ</t>
    </rPh>
    <rPh sb="20" eb="21">
      <t>フク</t>
    </rPh>
    <rPh sb="23" eb="25">
      <t>コウナイ</t>
    </rPh>
    <rPh sb="31" eb="33">
      <t>ジョウイ</t>
    </rPh>
    <rPh sb="33" eb="34">
      <t>ジュン</t>
    </rPh>
    <rPh sb="35" eb="37">
      <t>キサイ</t>
    </rPh>
    <phoneticPr fontId="2"/>
  </si>
  <si>
    <r>
      <t>生年月日</t>
    </r>
    <r>
      <rPr>
        <sz val="9"/>
        <rFont val="ＭＳ Ｐ明朝"/>
        <family val="1"/>
        <charset val="128"/>
      </rPr>
      <t>(例 H6/4/2)</t>
    </r>
    <rPh sb="0" eb="2">
      <t>セイネン</t>
    </rPh>
    <rPh sb="2" eb="4">
      <t>ガッピ</t>
    </rPh>
    <rPh sb="5" eb="6">
      <t>レイ</t>
    </rPh>
    <phoneticPr fontId="2"/>
  </si>
  <si>
    <t xml:space="preserve"> ↓ (記入例)　0977-21-0110</t>
    <rPh sb="4" eb="6">
      <t>キニュウ</t>
    </rPh>
    <rPh sb="6" eb="7">
      <t>レイ</t>
    </rPh>
    <phoneticPr fontId="2"/>
  </si>
  <si>
    <t>連絡用Eﾒｰﾙ</t>
    <rPh sb="0" eb="3">
      <t>レンラクヨウ</t>
    </rPh>
    <phoneticPr fontId="2"/>
  </si>
  <si>
    <t>⇒</t>
    <phoneticPr fontId="2"/>
  </si>
  <si>
    <t>№</t>
    <phoneticPr fontId="2"/>
  </si>
  <si>
    <t>BT1</t>
    <phoneticPr fontId="2"/>
  </si>
  <si>
    <t>マネ</t>
    <phoneticPr fontId="2"/>
  </si>
  <si>
    <t>BTMG</t>
    <phoneticPr fontId="2"/>
  </si>
  <si>
    <t>№</t>
    <phoneticPr fontId="2"/>
  </si>
  <si>
    <t>BD1-1</t>
    <phoneticPr fontId="2"/>
  </si>
  <si>
    <t>BD2-1</t>
    <phoneticPr fontId="2"/>
  </si>
  <si>
    <t>BD3-1</t>
    <phoneticPr fontId="2"/>
  </si>
  <si>
    <t>BD4-1</t>
    <phoneticPr fontId="2"/>
  </si>
  <si>
    <t>BS1</t>
    <phoneticPr fontId="2"/>
  </si>
  <si>
    <t>ダブルス記号</t>
    <rPh sb="4" eb="6">
      <t>キゴウ</t>
    </rPh>
    <phoneticPr fontId="2"/>
  </si>
  <si>
    <t>主将</t>
    <rPh sb="0" eb="2">
      <t>シュショウ</t>
    </rPh>
    <phoneticPr fontId="2"/>
  </si>
  <si>
    <t>団体戦の主将は○をつけること。</t>
    <rPh sb="0" eb="2">
      <t>ダンタイ</t>
    </rPh>
    <rPh sb="2" eb="3">
      <t>セン</t>
    </rPh>
    <rPh sb="4" eb="6">
      <t>シュショウ</t>
    </rPh>
    <phoneticPr fontId="2"/>
  </si>
  <si>
    <t>(３)</t>
  </si>
  <si>
    <t>シングルスについては、ダブルス同時出場者に「ダブルス記号」を記入すること。</t>
    <rPh sb="15" eb="17">
      <t>ドウジ</t>
    </rPh>
    <rPh sb="17" eb="20">
      <t>シュツジョウシャ</t>
    </rPh>
    <rPh sb="26" eb="28">
      <t>キゴウ</t>
    </rPh>
    <rPh sb="30" eb="32">
      <t>キニュウ</t>
    </rPh>
    <phoneticPr fontId="2"/>
  </si>
  <si>
    <t>ダブルス</t>
    <phoneticPr fontId="2"/>
  </si>
  <si>
    <t>GT1</t>
  </si>
  <si>
    <t>GT2</t>
  </si>
  <si>
    <t>GT3</t>
  </si>
  <si>
    <t>GT4</t>
  </si>
  <si>
    <t>GT5</t>
  </si>
  <si>
    <t>GT6</t>
  </si>
  <si>
    <t>GT7</t>
  </si>
  <si>
    <t>GTMG</t>
  </si>
  <si>
    <t>GD1-1</t>
  </si>
  <si>
    <t>GD1-2</t>
  </si>
  <si>
    <t>GD2-1</t>
  </si>
  <si>
    <t>GD2-2</t>
  </si>
  <si>
    <t>GD3-1</t>
  </si>
  <si>
    <t>GD3-2</t>
  </si>
  <si>
    <t>GD4-1</t>
  </si>
  <si>
    <t>GD4-2</t>
  </si>
  <si>
    <t>GS1</t>
  </si>
  <si>
    <t>GS2</t>
  </si>
  <si>
    <t>GS3</t>
  </si>
  <si>
    <t>GS4</t>
  </si>
  <si>
    <t>GS5</t>
  </si>
  <si>
    <t>GS6</t>
  </si>
  <si>
    <t>１７．</t>
    <phoneticPr fontId="2"/>
  </si>
  <si>
    <t>作業用シート</t>
    <rPh sb="0" eb="3">
      <t>サギョウヨウ</t>
    </rPh>
    <phoneticPr fontId="2"/>
  </si>
  <si>
    <t>(注意) マネージャーのみで申込む者は選手数に含まない。参加負担金はありません。</t>
    <rPh sb="14" eb="16">
      <t>モウシコ</t>
    </rPh>
    <rPh sb="17" eb="18">
      <t>モノ</t>
    </rPh>
    <rPh sb="19" eb="21">
      <t>センシュ</t>
    </rPh>
    <rPh sb="21" eb="22">
      <t>スウ</t>
    </rPh>
    <rPh sb="23" eb="24">
      <t>フク</t>
    </rPh>
    <rPh sb="28" eb="30">
      <t>サンカ</t>
    </rPh>
    <rPh sb="30" eb="33">
      <t>フタンキン</t>
    </rPh>
    <phoneticPr fontId="2"/>
  </si>
  <si>
    <t>ﾒｰﾙｱﾄﾞﾚｽ</t>
  </si>
  <si>
    <t>BD5-1</t>
    <phoneticPr fontId="2"/>
  </si>
  <si>
    <t>BD5-2</t>
    <phoneticPr fontId="2"/>
  </si>
  <si>
    <t>BD6-1</t>
    <phoneticPr fontId="2"/>
  </si>
  <si>
    <t>BD6-2</t>
    <phoneticPr fontId="2"/>
  </si>
  <si>
    <t>BD7-1</t>
    <phoneticPr fontId="2"/>
  </si>
  <si>
    <t>BD7-2</t>
    <phoneticPr fontId="2"/>
  </si>
  <si>
    <t>BD8-1</t>
    <phoneticPr fontId="2"/>
  </si>
  <si>
    <t>BD8-2</t>
    <phoneticPr fontId="2"/>
  </si>
  <si>
    <t>別枠作業用シート</t>
    <rPh sb="0" eb="2">
      <t>ベツワク</t>
    </rPh>
    <rPh sb="2" eb="5">
      <t>サギョウヨウ</t>
    </rPh>
    <phoneticPr fontId="2"/>
  </si>
  <si>
    <r>
      <t>生年月日</t>
    </r>
    <r>
      <rPr>
        <sz val="9"/>
        <rFont val="ＭＳ Ｐゴシック"/>
        <family val="3"/>
        <charset val="128"/>
      </rPr>
      <t>(例 H7.4.2)</t>
    </r>
    <rPh sb="0" eb="2">
      <t>セイネン</t>
    </rPh>
    <rPh sb="2" eb="4">
      <t>ガッピ</t>
    </rPh>
    <rPh sb="5" eb="6">
      <t>レイ</t>
    </rPh>
    <phoneticPr fontId="2"/>
  </si>
  <si>
    <t>ダブルス
記号</t>
    <rPh sb="5" eb="7">
      <t>キゴウ</t>
    </rPh>
    <phoneticPr fontId="2"/>
  </si>
  <si>
    <t>略校名</t>
    <phoneticPr fontId="2"/>
  </si>
  <si>
    <t xml:space="preserve">ダブルス・シングルス同時出場者は上記ダブルス記号を記入してください。
</t>
    <rPh sb="16" eb="17">
      <t>ウエ</t>
    </rPh>
    <phoneticPr fontId="2"/>
  </si>
  <si>
    <t>シングルス</t>
    <phoneticPr fontId="2"/>
  </si>
  <si>
    <t>女子</t>
    <rPh sb="0" eb="2">
      <t>ジョシ</t>
    </rPh>
    <phoneticPr fontId="2"/>
  </si>
  <si>
    <t>17. バドミントン競技 合計欄 ［　女子　］</t>
    <rPh sb="10" eb="12">
      <t>キョウギ</t>
    </rPh>
    <rPh sb="13" eb="15">
      <t>ゴウケイ</t>
    </rPh>
    <rPh sb="15" eb="16">
      <t>ラン</t>
    </rPh>
    <rPh sb="19" eb="21">
      <t>ジョシ</t>
    </rPh>
    <phoneticPr fontId="2"/>
  </si>
  <si>
    <t>シングルス</t>
    <phoneticPr fontId="2"/>
  </si>
  <si>
    <t>略校名</t>
    <rPh sb="0" eb="1">
      <t>リャク</t>
    </rPh>
    <rPh sb="1" eb="3">
      <t>コウメイ</t>
    </rPh>
    <phoneticPr fontId="2"/>
  </si>
  <si>
    <t>ふりがな</t>
    <phoneticPr fontId="2"/>
  </si>
  <si>
    <t>略称名</t>
    <rPh sb="0" eb="2">
      <t>リャクショウ</t>
    </rPh>
    <rPh sb="2" eb="3">
      <t>メイ</t>
    </rPh>
    <phoneticPr fontId="2"/>
  </si>
  <si>
    <t>ダブルス出場数</t>
    <rPh sb="4" eb="6">
      <t>シュツジョウ</t>
    </rPh>
    <rPh sb="6" eb="7">
      <t>スウ</t>
    </rPh>
    <phoneticPr fontId="2"/>
  </si>
  <si>
    <t>シングルス出場数</t>
    <rPh sb="5" eb="7">
      <t>シュツジョウ</t>
    </rPh>
    <rPh sb="7" eb="8">
      <t>スウ</t>
    </rPh>
    <phoneticPr fontId="2"/>
  </si>
  <si>
    <t>ダブルス記号とは、ダブルス欄に記載されたA～Hまでの記号のことである。</t>
    <rPh sb="4" eb="6">
      <t>キゴウ</t>
    </rPh>
    <rPh sb="13" eb="14">
      <t>ラン</t>
    </rPh>
    <rPh sb="15" eb="17">
      <t>キサイ</t>
    </rPh>
    <rPh sb="26" eb="28">
      <t>キゴウ</t>
    </rPh>
    <phoneticPr fontId="2"/>
  </si>
  <si>
    <t>BS7</t>
    <phoneticPr fontId="2"/>
  </si>
  <si>
    <t>BS8</t>
    <phoneticPr fontId="2"/>
  </si>
  <si>
    <t>BS9</t>
    <phoneticPr fontId="2"/>
  </si>
  <si>
    <t>BS10</t>
    <phoneticPr fontId="2"/>
  </si>
  <si>
    <t>BS11</t>
    <phoneticPr fontId="2"/>
  </si>
  <si>
    <t>BS12</t>
    <phoneticPr fontId="2"/>
  </si>
  <si>
    <t>作業１</t>
    <rPh sb="0" eb="2">
      <t>サギョウ</t>
    </rPh>
    <phoneticPr fontId="2"/>
  </si>
  <si>
    <t>作業２</t>
    <rPh sb="0" eb="2">
      <t>サギョウ</t>
    </rPh>
    <phoneticPr fontId="2"/>
  </si>
  <si>
    <t>選手氏名（学校名）学年</t>
    <rPh sb="0" eb="2">
      <t>センシュ</t>
    </rPh>
    <rPh sb="2" eb="4">
      <t>シメイ</t>
    </rPh>
    <rPh sb="5" eb="7">
      <t>ガッコウ</t>
    </rPh>
    <rPh sb="7" eb="8">
      <t>メイ</t>
    </rPh>
    <rPh sb="9" eb="11">
      <t>ガクネン</t>
    </rPh>
    <phoneticPr fontId="2"/>
  </si>
  <si>
    <t>GD5-1</t>
  </si>
  <si>
    <t>GD5-2</t>
  </si>
  <si>
    <t>GD6-1</t>
  </si>
  <si>
    <t>GD6-2</t>
  </si>
  <si>
    <t>GD7-1</t>
  </si>
  <si>
    <t>GD7-2</t>
  </si>
  <si>
    <t>GD8-1</t>
  </si>
  <si>
    <t>GD8-2</t>
  </si>
  <si>
    <t>A</t>
    <phoneticPr fontId="2"/>
  </si>
  <si>
    <t>B</t>
    <phoneticPr fontId="2"/>
  </si>
  <si>
    <t>C</t>
    <phoneticPr fontId="2"/>
  </si>
  <si>
    <t>D</t>
    <phoneticPr fontId="2"/>
  </si>
  <si>
    <t>E</t>
    <phoneticPr fontId="2"/>
  </si>
  <si>
    <t>E</t>
    <phoneticPr fontId="2"/>
  </si>
  <si>
    <t>F</t>
    <phoneticPr fontId="2"/>
  </si>
  <si>
    <t>G</t>
    <phoneticPr fontId="2"/>
  </si>
  <si>
    <t>H</t>
    <phoneticPr fontId="2"/>
  </si>
  <si>
    <t>G</t>
    <phoneticPr fontId="2"/>
  </si>
  <si>
    <t>１名あたりの
参加負担金   →</t>
    <rPh sb="1" eb="2">
      <t>メイ</t>
    </rPh>
    <rPh sb="7" eb="9">
      <t>サンカ</t>
    </rPh>
    <rPh sb="9" eb="12">
      <t>フタンキン</t>
    </rPh>
    <phoneticPr fontId="2"/>
  </si>
  <si>
    <t>人数⇒</t>
    <rPh sb="0" eb="2">
      <t>ニンズウ</t>
    </rPh>
    <phoneticPr fontId="2"/>
  </si>
  <si>
    <t>ＴＥＬ</t>
  </si>
  <si>
    <t>ＦＡＸ</t>
  </si>
  <si>
    <t>姓</t>
    <rPh sb="0" eb="1">
      <t>セイ</t>
    </rPh>
    <phoneticPr fontId="2"/>
  </si>
  <si>
    <t>名</t>
    <rPh sb="0" eb="1">
      <t>メイ</t>
    </rPh>
    <phoneticPr fontId="2"/>
  </si>
  <si>
    <t>姓ふりがな</t>
    <rPh sb="0" eb="1">
      <t>セイ</t>
    </rPh>
    <phoneticPr fontId="2"/>
  </si>
  <si>
    <t>名ふりがな</t>
    <rPh sb="0" eb="1">
      <t>メイ</t>
    </rPh>
    <phoneticPr fontId="2"/>
  </si>
  <si>
    <t>名</t>
    <rPh sb="0" eb="1">
      <t>メイ</t>
    </rPh>
    <phoneticPr fontId="2"/>
  </si>
  <si>
    <t>姓かな</t>
    <rPh sb="0" eb="1">
      <t>セイ</t>
    </rPh>
    <phoneticPr fontId="2"/>
  </si>
  <si>
    <t>名かな</t>
    <rPh sb="0" eb="1">
      <t>ナ</t>
    </rPh>
    <phoneticPr fontId="2"/>
  </si>
  <si>
    <t>名かな</t>
    <rPh sb="0" eb="1">
      <t>メイ</t>
    </rPh>
    <phoneticPr fontId="2"/>
  </si>
  <si>
    <t>№</t>
    <phoneticPr fontId="2"/>
  </si>
  <si>
    <t>A</t>
    <phoneticPr fontId="2"/>
  </si>
  <si>
    <t>B</t>
    <phoneticPr fontId="2"/>
  </si>
  <si>
    <t>B</t>
    <phoneticPr fontId="2"/>
  </si>
  <si>
    <t>C</t>
    <phoneticPr fontId="2"/>
  </si>
  <si>
    <t>D</t>
    <phoneticPr fontId="2"/>
  </si>
  <si>
    <t>ＦＡＸ</t>
    <phoneticPr fontId="2"/>
  </si>
  <si>
    <t>ＴＥＬ</t>
    <phoneticPr fontId="2"/>
  </si>
  <si>
    <t>大分東明</t>
  </si>
  <si>
    <t>大分西</t>
  </si>
  <si>
    <t>大分東</t>
  </si>
  <si>
    <t>大分豊府</t>
  </si>
  <si>
    <t>大分南</t>
  </si>
  <si>
    <t>佐伯鶴城</t>
  </si>
  <si>
    <t>佐伯豊南</t>
  </si>
  <si>
    <t>情報科学</t>
  </si>
  <si>
    <t>昭和学園</t>
  </si>
  <si>
    <t>津久見</t>
  </si>
  <si>
    <t>日田</t>
  </si>
  <si>
    <t>日田三隈</t>
  </si>
  <si>
    <t>日田林工</t>
  </si>
  <si>
    <t>別府鶴見丘</t>
  </si>
  <si>
    <t>三重総合</t>
  </si>
  <si>
    <t>由布</t>
  </si>
  <si>
    <t>聾</t>
  </si>
  <si>
    <t>別府翔青</t>
    <phoneticPr fontId="2"/>
  </si>
  <si>
    <t>溝部学園</t>
    <phoneticPr fontId="2"/>
  </si>
  <si>
    <t>うさ</t>
    <phoneticPr fontId="2"/>
  </si>
  <si>
    <t>うすき</t>
    <phoneticPr fontId="2"/>
  </si>
  <si>
    <t>おおいたこうせん</t>
    <phoneticPr fontId="2"/>
  </si>
  <si>
    <t>おおいたとうめい</t>
    <phoneticPr fontId="2"/>
  </si>
  <si>
    <t>おおいたにし</t>
    <phoneticPr fontId="2"/>
  </si>
  <si>
    <t>おおいたひがし</t>
    <phoneticPr fontId="2"/>
  </si>
  <si>
    <t>おおいたほうふ</t>
    <phoneticPr fontId="2"/>
  </si>
  <si>
    <t>おおいたみなみ</t>
    <phoneticPr fontId="2"/>
  </si>
  <si>
    <t>さいきかくじょう</t>
    <phoneticPr fontId="2"/>
  </si>
  <si>
    <t>さいきほうなん</t>
    <phoneticPr fontId="2"/>
  </si>
  <si>
    <t>じょうほうかがく</t>
    <phoneticPr fontId="2"/>
  </si>
  <si>
    <t>しょうわがくえん</t>
    <phoneticPr fontId="2"/>
  </si>
  <si>
    <t>つくみ</t>
    <phoneticPr fontId="2"/>
  </si>
  <si>
    <t>ひた</t>
    <phoneticPr fontId="2"/>
  </si>
  <si>
    <t>ひたみくま</t>
    <phoneticPr fontId="2"/>
  </si>
  <si>
    <t>ひたりんこう</t>
    <phoneticPr fontId="2"/>
  </si>
  <si>
    <t>べっぷしょうせい</t>
    <phoneticPr fontId="2"/>
  </si>
  <si>
    <t>みぞべがくえん</t>
    <phoneticPr fontId="2"/>
  </si>
  <si>
    <t>みえそうごう</t>
    <phoneticPr fontId="2"/>
  </si>
  <si>
    <t>ゆふ</t>
    <phoneticPr fontId="2"/>
  </si>
  <si>
    <t>ろう</t>
    <phoneticPr fontId="2"/>
  </si>
  <si>
    <t>宇佐</t>
    <rPh sb="0" eb="2">
      <t>ウサ</t>
    </rPh>
    <phoneticPr fontId="2"/>
  </si>
  <si>
    <t>臼杵</t>
    <rPh sb="0" eb="2">
      <t>ウスキ</t>
    </rPh>
    <phoneticPr fontId="2"/>
  </si>
  <si>
    <t>大分高専</t>
    <rPh sb="0" eb="2">
      <t>オオイタ</t>
    </rPh>
    <rPh sb="2" eb="4">
      <t>コウセン</t>
    </rPh>
    <phoneticPr fontId="2"/>
  </si>
  <si>
    <t>中津工</t>
    <rPh sb="0" eb="2">
      <t>ナカツ</t>
    </rPh>
    <rPh sb="2" eb="3">
      <t>コウ</t>
    </rPh>
    <phoneticPr fontId="2"/>
  </si>
  <si>
    <t>なかつこう</t>
    <phoneticPr fontId="2"/>
  </si>
  <si>
    <t>大分商</t>
    <rPh sb="0" eb="2">
      <t>オオイタ</t>
    </rPh>
    <rPh sb="2" eb="3">
      <t>ショウ</t>
    </rPh>
    <phoneticPr fontId="2"/>
  </si>
  <si>
    <t>大分　太郎</t>
    <rPh sb="0" eb="2">
      <t>オオイタ</t>
    </rPh>
    <rPh sb="3" eb="5">
      <t>タロウ</t>
    </rPh>
    <phoneticPr fontId="2"/>
  </si>
  <si>
    <t>大分</t>
    <rPh sb="0" eb="2">
      <t>オオイタ</t>
    </rPh>
    <phoneticPr fontId="2"/>
  </si>
  <si>
    <t>おおいた</t>
    <phoneticPr fontId="2"/>
  </si>
  <si>
    <t>じろう</t>
    <phoneticPr fontId="2"/>
  </si>
  <si>
    <t>②</t>
  </si>
  <si>
    <t>123456</t>
    <phoneticPr fontId="2"/>
  </si>
  <si>
    <t>１名あたりの
参加負担金 →</t>
    <rPh sb="1" eb="2">
      <t>メイ</t>
    </rPh>
    <rPh sb="7" eb="9">
      <t>サンカ</t>
    </rPh>
    <rPh sb="9" eb="12">
      <t>フタンキン</t>
    </rPh>
    <phoneticPr fontId="2"/>
  </si>
  <si>
    <t>おおいたしょう</t>
    <phoneticPr fontId="2"/>
  </si>
  <si>
    <t>ooita@*****</t>
    <phoneticPr fontId="2"/>
  </si>
  <si>
    <t>097-****-****</t>
    <phoneticPr fontId="2"/>
  </si>
  <si>
    <t>大分県高等学校総合体育大会バドミントン競技大会参加申込書</t>
    <rPh sb="0" eb="3">
      <t>オオイタケン</t>
    </rPh>
    <rPh sb="3" eb="7">
      <t>コウトウガッコウ</t>
    </rPh>
    <rPh sb="7" eb="9">
      <t>ソウゴウ</t>
    </rPh>
    <rPh sb="9" eb="11">
      <t>タイイク</t>
    </rPh>
    <rPh sb="11" eb="13">
      <t>タイカイ</t>
    </rPh>
    <rPh sb="19" eb="21">
      <t>キョウギ</t>
    </rPh>
    <rPh sb="21" eb="23">
      <t>タイカイ</t>
    </rPh>
    <rPh sb="23" eb="25">
      <t>サンカ</t>
    </rPh>
    <rPh sb="25" eb="28">
      <t>モウシコミショ</t>
    </rPh>
    <phoneticPr fontId="2"/>
  </si>
  <si>
    <t>別府　次郎</t>
    <rPh sb="0" eb="2">
      <t>ベップ</t>
    </rPh>
    <rPh sb="3" eb="5">
      <t>ジロウ</t>
    </rPh>
    <phoneticPr fontId="2"/>
  </si>
  <si>
    <t>日田　三郎</t>
    <rPh sb="0" eb="2">
      <t>ヒタ</t>
    </rPh>
    <rPh sb="3" eb="5">
      <t>サブロウ</t>
    </rPh>
    <phoneticPr fontId="2"/>
  </si>
  <si>
    <t>大分県立宇佐高等学校</t>
    <rPh sb="0" eb="4">
      <t>オオイタケンリツ</t>
    </rPh>
    <rPh sb="4" eb="6">
      <t>ウサ</t>
    </rPh>
    <rPh sb="6" eb="8">
      <t>コウトウ</t>
    </rPh>
    <rPh sb="8" eb="10">
      <t>ガッコウ</t>
    </rPh>
    <phoneticPr fontId="2"/>
  </si>
  <si>
    <t>二郎</t>
    <rPh sb="0" eb="2">
      <t>ジロウ</t>
    </rPh>
    <phoneticPr fontId="2"/>
  </si>
  <si>
    <t>takamuku-noriaki@oen.ed.jp</t>
  </si>
  <si>
    <t>(注意) ふりがなは「ひらがな」で記入してください。生年月日は「例」を参照してください。</t>
    <rPh sb="1" eb="3">
      <t>チュウイ</t>
    </rPh>
    <rPh sb="17" eb="19">
      <t>キニュウ</t>
    </rPh>
    <rPh sb="26" eb="28">
      <t>セイネン</t>
    </rPh>
    <rPh sb="28" eb="30">
      <t>ガッピ</t>
    </rPh>
    <rPh sb="32" eb="33">
      <t>レイ</t>
    </rPh>
    <rPh sb="35" eb="37">
      <t>サンショウ</t>
    </rPh>
    <phoneticPr fontId="2"/>
  </si>
  <si>
    <t>&lt;ﾃﾞｰﾀ受信期限：5月8日　10:00必着&gt;</t>
  </si>
  <si>
    <t>海洋科学</t>
    <rPh sb="0" eb="2">
      <t>カイヨウ</t>
    </rPh>
    <rPh sb="2" eb="4">
      <t>カガク</t>
    </rPh>
    <phoneticPr fontId="2"/>
  </si>
  <si>
    <t>かいようかがく</t>
    <phoneticPr fontId="2"/>
  </si>
  <si>
    <t>大分舞鶴</t>
    <rPh sb="0" eb="2">
      <t>オオイタ</t>
    </rPh>
    <rPh sb="2" eb="4">
      <t>マイヅル</t>
    </rPh>
    <phoneticPr fontId="2"/>
  </si>
  <si>
    <t>おおいたまいづる</t>
    <phoneticPr fontId="2"/>
  </si>
  <si>
    <t>リストに無い場合はP16セル以降のリストを追加・書き換え・直接入力も可</t>
    <rPh sb="4" eb="5">
      <t>ナ</t>
    </rPh>
    <rPh sb="6" eb="8">
      <t>バアイ</t>
    </rPh>
    <rPh sb="14" eb="16">
      <t>イコウ</t>
    </rPh>
    <rPh sb="21" eb="23">
      <t>ツイカ</t>
    </rPh>
    <rPh sb="24" eb="25">
      <t>カ</t>
    </rPh>
    <rPh sb="26" eb="27">
      <t>カ</t>
    </rPh>
    <rPh sb="29" eb="31">
      <t>チョクセツ</t>
    </rPh>
    <rPh sb="31" eb="33">
      <t>ニュウリョク</t>
    </rPh>
    <rPh sb="34" eb="35">
      <t>カ</t>
    </rPh>
    <phoneticPr fontId="2"/>
  </si>
  <si>
    <t>べっぷつるみがおか</t>
  </si>
  <si>
    <t>大分商業</t>
    <rPh sb="0" eb="2">
      <t>オオイタ</t>
    </rPh>
    <rPh sb="2" eb="4">
      <t>ショウギョウ</t>
    </rPh>
    <phoneticPr fontId="2"/>
  </si>
  <si>
    <t>おおいたしょうぎょう</t>
    <phoneticPr fontId="2"/>
  </si>
  <si>
    <t>選手8</t>
  </si>
  <si>
    <t>↑</t>
    <phoneticPr fontId="2"/>
  </si>
  <si>
    <t>選手8＝団体選手としての登録(参加料必要人数に含める）　　専任＝団体出場をしない</t>
    <rPh sb="0" eb="2">
      <t>センシュ</t>
    </rPh>
    <rPh sb="4" eb="6">
      <t>ダンタイ</t>
    </rPh>
    <rPh sb="6" eb="8">
      <t>センシュ</t>
    </rPh>
    <rPh sb="12" eb="14">
      <t>トウロク</t>
    </rPh>
    <rPh sb="15" eb="18">
      <t>サンカリョウ</t>
    </rPh>
    <rPh sb="18" eb="20">
      <t>ヒツヨウ</t>
    </rPh>
    <rPh sb="20" eb="22">
      <t>ニンズウ</t>
    </rPh>
    <rPh sb="23" eb="24">
      <t>フク</t>
    </rPh>
    <rPh sb="29" eb="31">
      <t>センニン</t>
    </rPh>
    <rPh sb="32" eb="34">
      <t>ダンタイ</t>
    </rPh>
    <rPh sb="34" eb="36">
      <t>シュツジョウ</t>
    </rPh>
    <phoneticPr fontId="2"/>
  </si>
  <si>
    <t>　　　← R6年度県新人大会ベスト4以上の対象者があればチェックを入れ、追加シートに５番手以降を記入すること</t>
    <rPh sb="18" eb="20">
      <t>イジョウ</t>
    </rPh>
    <rPh sb="21" eb="24">
      <t>タイショウシャ</t>
    </rPh>
    <rPh sb="33" eb="34">
      <t>イ</t>
    </rPh>
    <rPh sb="36" eb="38">
      <t>ツイカ</t>
    </rPh>
    <rPh sb="43" eb="45">
      <t>バンテ</t>
    </rPh>
    <rPh sb="45" eb="47">
      <t>イコウ</t>
    </rPh>
    <rPh sb="48" eb="5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</si>
</sst>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e\/m\/d;@"/>
  </numFmts>
  <fonts count="6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11"/>
      <name val="HGP創英角ｺﾞｼｯｸUB"/>
      <family val="3"/>
      <charset val="128"/>
    </font>
    <font>
      <sz val="10"/>
      <name val="HGP創英角ｺﾞｼｯｸUB"/>
      <family val="3"/>
      <charset val="128"/>
    </font>
    <font>
      <sz val="20"/>
      <name val="HGPｺﾞｼｯｸE"/>
      <family val="3"/>
      <charset val="128"/>
    </font>
    <font>
      <b/>
      <sz val="12"/>
      <name val="ＭＳ 明朝"/>
      <family val="1"/>
      <charset val="128"/>
    </font>
    <font>
      <sz val="8"/>
      <name val="ＭＳ Ｐ明朝"/>
      <family val="1"/>
      <charset val="128"/>
    </font>
    <font>
      <sz val="6"/>
      <name val="ＭＳ 明朝"/>
      <family val="1"/>
      <charset val="128"/>
    </font>
    <font>
      <sz val="16"/>
      <name val="ＭＳ Ｐ明朝"/>
      <family val="1"/>
      <charset val="128"/>
    </font>
    <font>
      <sz val="18"/>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11"/>
      <color indexed="9"/>
      <name val="ＭＳ 明朝"/>
      <family val="1"/>
      <charset val="128"/>
    </font>
    <font>
      <sz val="10"/>
      <name val="ＭＳ Ｐゴシック"/>
      <family val="3"/>
      <charset val="128"/>
    </font>
    <font>
      <b/>
      <sz val="18"/>
      <name val="ＭＳ 明朝"/>
      <family val="1"/>
      <charset val="128"/>
    </font>
    <font>
      <sz val="20"/>
      <name val="HGS創英角ﾎﾟｯﾌﾟ体"/>
      <family val="3"/>
      <charset val="128"/>
    </font>
    <font>
      <sz val="20"/>
      <name val="HGP創英角ﾎﾟｯﾌﾟ体"/>
      <family val="3"/>
      <charset val="128"/>
    </font>
    <font>
      <sz val="11"/>
      <color indexed="8"/>
      <name val="ＭＳ 明朝"/>
      <family val="1"/>
      <charset val="128"/>
    </font>
    <font>
      <sz val="9"/>
      <name val="ＭＳ Ｐゴシック"/>
      <family val="3"/>
      <charset val="128"/>
    </font>
    <font>
      <sz val="8"/>
      <name val="ＭＳ Ｐゴシック"/>
      <family val="3"/>
      <charset val="128"/>
    </font>
    <font>
      <sz val="11"/>
      <name val="ＭＳ ゴシック"/>
      <family val="3"/>
      <charset val="128"/>
    </font>
    <font>
      <sz val="7"/>
      <name val="ＭＳ Ｐゴシック"/>
      <family val="3"/>
      <charset val="128"/>
    </font>
    <font>
      <sz val="11"/>
      <color indexed="9"/>
      <name val="ＭＳ ゴシック"/>
      <family val="3"/>
      <charset val="128"/>
    </font>
    <font>
      <sz val="9"/>
      <name val="ＭＳ ゴシック"/>
      <family val="3"/>
      <charset val="128"/>
    </font>
    <font>
      <sz val="10"/>
      <name val="ＭＳ ゴシック"/>
      <family val="3"/>
      <charset val="128"/>
    </font>
    <font>
      <sz val="12"/>
      <name val="ＭＳ Ｐ明朝"/>
      <family val="1"/>
      <charset val="128"/>
    </font>
    <font>
      <sz val="20"/>
      <name val="HG丸ｺﾞｼｯｸM-PRO"/>
      <family val="3"/>
      <charset val="128"/>
    </font>
    <font>
      <sz val="22"/>
      <name val="ＭＳ ゴシック"/>
      <family val="3"/>
      <charset val="128"/>
    </font>
    <font>
      <sz val="20"/>
      <name val="ＭＳ ゴシック"/>
      <family val="3"/>
      <charset val="128"/>
    </font>
    <font>
      <sz val="14"/>
      <name val="ＭＳ Ｐ明朝"/>
      <family val="1"/>
      <charset val="128"/>
    </font>
    <font>
      <sz val="11"/>
      <color theme="0"/>
      <name val="ＭＳ 明朝"/>
      <family val="1"/>
      <charset val="128"/>
    </font>
    <font>
      <sz val="11"/>
      <color theme="0"/>
      <name val="HGP創英角ｺﾞｼｯｸUB"/>
      <family val="3"/>
      <charset val="128"/>
    </font>
    <font>
      <sz val="20"/>
      <color theme="0"/>
      <name val="HGPｺﾞｼｯｸE"/>
      <family val="3"/>
      <charset val="128"/>
    </font>
    <font>
      <sz val="10"/>
      <name val="ＭＳ Ｐゴシック"/>
      <family val="3"/>
      <charset val="128"/>
      <scheme val="major"/>
    </font>
    <font>
      <sz val="11"/>
      <color theme="0"/>
      <name val="ＭＳ ゴシック"/>
      <family val="3"/>
      <charset val="128"/>
    </font>
    <font>
      <b/>
      <i/>
      <sz val="10"/>
      <name val="ＭＳ 明朝"/>
      <family val="1"/>
      <charset val="128"/>
    </font>
    <font>
      <b/>
      <sz val="6"/>
      <name val="ＭＳ 明朝"/>
      <family val="1"/>
      <charset val="128"/>
    </font>
    <font>
      <sz val="11"/>
      <color rgb="FFFF0000"/>
      <name val="ＭＳ 明朝"/>
      <family val="1"/>
      <charset val="128"/>
    </font>
    <font>
      <sz val="9"/>
      <color rgb="FFFF0000"/>
      <name val="ＭＳ ゴシック"/>
      <family val="3"/>
      <charset val="128"/>
    </font>
    <font>
      <sz val="9"/>
      <color indexed="81"/>
      <name val="MS P ゴシック"/>
      <family val="3"/>
      <charset val="128"/>
    </font>
    <font>
      <b/>
      <sz val="11"/>
      <color rgb="FFFF000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top style="dotted">
        <color indexed="64"/>
      </top>
      <bottom style="thin">
        <color indexed="64"/>
      </bottom>
      <diagonal/>
    </border>
    <border>
      <left style="thick">
        <color indexed="64"/>
      </left>
      <right style="thin">
        <color indexed="64"/>
      </right>
      <top style="thick">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ck">
        <color indexed="64"/>
      </right>
      <top style="thick">
        <color indexed="64"/>
      </top>
      <bottom style="hair">
        <color indexed="64"/>
      </bottom>
      <diagonal/>
    </border>
    <border>
      <left style="thin">
        <color indexed="64"/>
      </left>
      <right style="thick">
        <color indexed="64"/>
      </right>
      <top style="hair">
        <color indexed="64"/>
      </top>
      <bottom style="thick">
        <color indexed="64"/>
      </bottom>
      <diagonal/>
    </border>
    <border>
      <left/>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tted">
        <color indexed="64"/>
      </top>
      <bottom style="thin">
        <color indexed="64"/>
      </bottom>
      <diagonal/>
    </border>
    <border>
      <left/>
      <right style="thick">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tted">
        <color indexed="64"/>
      </bottom>
      <diagonal/>
    </border>
    <border>
      <left style="dotted">
        <color indexed="64"/>
      </left>
      <right style="dotted">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thin">
        <color indexed="64"/>
      </left>
      <right style="dotted">
        <color indexed="64"/>
      </right>
      <top style="thin">
        <color indexed="64"/>
      </top>
      <bottom/>
      <diagonal/>
    </border>
  </borders>
  <cellStyleXfs count="43">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cellStyleXfs>
  <cellXfs count="423">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6" fillId="0" borderId="0" xfId="0" applyFont="1" applyAlignment="1">
      <alignment horizontal="center" vertical="center"/>
    </xf>
    <xf numFmtId="0" fontId="28" fillId="0" borderId="0" xfId="0" applyFont="1" applyAlignment="1">
      <alignment horizontal="distributed" vertical="center" indent="1" shrinkToFit="1"/>
    </xf>
    <xf numFmtId="0" fontId="26" fillId="0" borderId="0" xfId="0" applyFont="1" applyAlignment="1">
      <alignment horizontal="right" vertical="center"/>
    </xf>
    <xf numFmtId="0" fontId="29" fillId="24" borderId="12" xfId="0" applyFont="1" applyFill="1" applyBorder="1" applyAlignment="1">
      <alignment horizontal="center" vertical="center"/>
    </xf>
    <xf numFmtId="0" fontId="4" fillId="0" borderId="13" xfId="0" applyFont="1" applyBorder="1" applyAlignment="1">
      <alignment horizontal="distributed" vertical="center" indent="1"/>
    </xf>
    <xf numFmtId="0" fontId="4" fillId="25" borderId="0" xfId="0" applyFont="1" applyFill="1" applyAlignment="1">
      <alignment horizontal="center" vertical="center"/>
    </xf>
    <xf numFmtId="0" fontId="4" fillId="25" borderId="0" xfId="0" applyFont="1" applyFill="1" applyAlignment="1">
      <alignment horizontal="center" vertical="center" textRotation="180"/>
    </xf>
    <xf numFmtId="0" fontId="4" fillId="0" borderId="10" xfId="0" applyFont="1" applyBorder="1" applyAlignment="1">
      <alignment horizontal="center" vertical="center"/>
    </xf>
    <xf numFmtId="0" fontId="3" fillId="0" borderId="14" xfId="0" applyFont="1" applyBorder="1" applyAlignment="1">
      <alignment horizontal="center" vertical="center"/>
    </xf>
    <xf numFmtId="0" fontId="4" fillId="25" borderId="11" xfId="0" applyFont="1" applyFill="1" applyBorder="1" applyAlignment="1">
      <alignment horizontal="center" vertical="center"/>
    </xf>
    <xf numFmtId="0" fontId="4" fillId="0" borderId="14" xfId="0" applyFont="1" applyBorder="1" applyAlignment="1">
      <alignment horizontal="center" vertical="center" shrinkToFit="1"/>
    </xf>
    <xf numFmtId="0" fontId="30" fillId="0" borderId="0" xfId="0" applyFont="1">
      <alignment vertical="center"/>
    </xf>
    <xf numFmtId="0" fontId="31" fillId="0" borderId="0" xfId="0" applyFont="1" applyAlignment="1">
      <alignment horizontal="center" vertical="top" shrinkToFit="1"/>
    </xf>
    <xf numFmtId="0" fontId="3" fillId="0" borderId="0" xfId="0" quotePrefix="1" applyFont="1" applyAlignment="1">
      <alignment horizontal="right" shrinkToFit="1"/>
    </xf>
    <xf numFmtId="0" fontId="3" fillId="0" borderId="0" xfId="0" applyFont="1" applyAlignment="1">
      <alignment horizontal="left"/>
    </xf>
    <xf numFmtId="0" fontId="32" fillId="0" borderId="0" xfId="0" applyFont="1">
      <alignment vertical="center"/>
    </xf>
    <xf numFmtId="0" fontId="36" fillId="0" borderId="0" xfId="0" applyFont="1" applyAlignment="1">
      <alignment horizontal="center" vertical="center" shrinkToFit="1"/>
    </xf>
    <xf numFmtId="0" fontId="4" fillId="0" borderId="0" xfId="0" applyFont="1" applyAlignment="1">
      <alignment horizontal="center" vertical="center" shrinkToFit="1"/>
    </xf>
    <xf numFmtId="0" fontId="25" fillId="0" borderId="0" xfId="0" applyFont="1" applyAlignment="1">
      <alignment horizontal="left" vertical="center" shrinkToFit="1"/>
    </xf>
    <xf numFmtId="176" fontId="4" fillId="0" borderId="0" xfId="0" applyNumberFormat="1" applyFont="1" applyAlignment="1">
      <alignment horizontal="center" vertical="center"/>
    </xf>
    <xf numFmtId="177" fontId="4" fillId="0" borderId="0" xfId="0" applyNumberFormat="1" applyFont="1" applyAlignment="1">
      <alignment horizontal="center" vertical="center" shrinkToFit="1"/>
    </xf>
    <xf numFmtId="176" fontId="4" fillId="0" borderId="0" xfId="0" applyNumberFormat="1" applyFont="1" applyAlignment="1">
      <alignment horizontal="center" vertical="center" shrinkToFit="1"/>
    </xf>
    <xf numFmtId="0" fontId="37" fillId="0" borderId="0" xfId="0" applyFont="1" applyAlignment="1">
      <alignment horizontal="center" vertical="center"/>
    </xf>
    <xf numFmtId="0" fontId="27" fillId="0" borderId="0" xfId="0" applyFont="1" applyAlignment="1">
      <alignment vertical="center" shrinkToFit="1"/>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3" fillId="0" borderId="10" xfId="0" applyFont="1" applyBorder="1" applyAlignment="1">
      <alignment horizontal="center" vertical="center"/>
    </xf>
    <xf numFmtId="0" fontId="4" fillId="0" borderId="11" xfId="0" applyFont="1" applyBorder="1" applyAlignment="1">
      <alignment horizontal="center" vertical="center"/>
    </xf>
    <xf numFmtId="0" fontId="6" fillId="0" borderId="16" xfId="0" applyFont="1" applyBorder="1" applyAlignment="1">
      <alignment horizontal="center" vertical="center" shrinkToFit="1"/>
    </xf>
    <xf numFmtId="0" fontId="4" fillId="0" borderId="11" xfId="0" applyFont="1" applyBorder="1" applyAlignment="1">
      <alignment horizontal="center" vertical="center" shrinkToFit="1"/>
    </xf>
    <xf numFmtId="0" fontId="5" fillId="0" borderId="17" xfId="0" applyFont="1" applyBorder="1">
      <alignment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5"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25" fillId="0" borderId="20" xfId="0" applyFont="1" applyBorder="1" applyAlignment="1">
      <alignment horizontal="left" vertical="center" shrinkToFit="1"/>
    </xf>
    <xf numFmtId="176" fontId="4" fillId="0" borderId="10" xfId="0" applyNumberFormat="1"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17" xfId="0" applyFont="1" applyBorder="1" applyAlignment="1">
      <alignment horizontal="center" vertical="center" shrinkToFit="1"/>
    </xf>
    <xf numFmtId="0" fontId="25" fillId="0" borderId="22" xfId="0" applyFont="1" applyBorder="1" applyAlignment="1">
      <alignment horizontal="left" vertical="center" shrinkToFit="1"/>
    </xf>
    <xf numFmtId="176" fontId="4" fillId="0" borderId="11" xfId="0" applyNumberFormat="1"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25" fillId="0" borderId="25" xfId="0" applyFont="1" applyBorder="1" applyAlignment="1">
      <alignment horizontal="left" vertical="center" shrinkToFit="1"/>
    </xf>
    <xf numFmtId="0" fontId="4" fillId="0" borderId="26" xfId="0" applyFont="1" applyBorder="1" applyAlignment="1">
      <alignment horizontal="center" vertical="center"/>
    </xf>
    <xf numFmtId="176" fontId="4" fillId="0" borderId="26" xfId="0" applyNumberFormat="1" applyFont="1" applyBorder="1" applyAlignment="1">
      <alignment horizontal="center" vertical="center" shrinkToFit="1"/>
    </xf>
    <xf numFmtId="176" fontId="4" fillId="0" borderId="11" xfId="0" applyNumberFormat="1" applyFont="1" applyBorder="1" applyAlignment="1">
      <alignment horizontal="center" vertical="center"/>
    </xf>
    <xf numFmtId="0" fontId="4" fillId="0" borderId="27" xfId="0" applyFont="1" applyBorder="1" applyAlignment="1">
      <alignment horizontal="center" vertical="center"/>
    </xf>
    <xf numFmtId="177" fontId="4" fillId="0" borderId="11" xfId="0" applyNumberFormat="1" applyFont="1" applyBorder="1" applyAlignment="1">
      <alignment horizontal="center" vertical="center" shrinkToFit="1"/>
    </xf>
    <xf numFmtId="0" fontId="4" fillId="0" borderId="17" xfId="0" applyFont="1" applyBorder="1" applyAlignment="1">
      <alignment horizontal="center" vertical="center"/>
    </xf>
    <xf numFmtId="0" fontId="3" fillId="0" borderId="17" xfId="0" applyFont="1" applyBorder="1" applyAlignment="1">
      <alignment horizontal="center" vertical="center" shrinkToFit="1"/>
    </xf>
    <xf numFmtId="0" fontId="35" fillId="0" borderId="19" xfId="0" applyFont="1" applyBorder="1" applyAlignment="1">
      <alignment horizontal="center" vertical="center"/>
    </xf>
    <xf numFmtId="0" fontId="3" fillId="0" borderId="28" xfId="0" applyFont="1" applyBorder="1" applyAlignment="1">
      <alignment horizontal="center" vertical="center"/>
    </xf>
    <xf numFmtId="56" fontId="4" fillId="0" borderId="10" xfId="0" quotePrefix="1" applyNumberFormat="1" applyFont="1" applyBorder="1" applyAlignment="1">
      <alignment horizontal="center" shrinkToFi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37" fillId="0" borderId="27"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3" xfId="0" applyFont="1" applyBorder="1">
      <alignment vertical="center"/>
    </xf>
    <xf numFmtId="0" fontId="3" fillId="0" borderId="0" xfId="0" applyFont="1" applyAlignment="1">
      <alignment horizontal="center" vertical="center"/>
    </xf>
    <xf numFmtId="0" fontId="3" fillId="0" borderId="0" xfId="0" quotePrefix="1" applyFont="1" applyAlignment="1">
      <alignment horizontal="right" vertical="center" shrinkToFit="1"/>
    </xf>
    <xf numFmtId="0" fontId="4" fillId="0" borderId="16" xfId="0" applyFont="1" applyBorder="1" applyAlignment="1">
      <alignment horizontal="center" vertical="center" shrinkToFit="1"/>
    </xf>
    <xf numFmtId="0" fontId="6" fillId="0" borderId="0" xfId="0" applyFont="1" applyAlignment="1">
      <alignment horizontal="left"/>
    </xf>
    <xf numFmtId="0" fontId="4" fillId="0" borderId="10" xfId="0" applyFont="1" applyBorder="1" applyAlignment="1" applyProtection="1">
      <alignment horizontal="center" vertical="center"/>
      <protection locked="0"/>
    </xf>
    <xf numFmtId="176" fontId="4" fillId="0" borderId="26" xfId="0" applyNumberFormat="1"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protection locked="0"/>
    </xf>
    <xf numFmtId="176" fontId="4" fillId="0" borderId="15" xfId="0" applyNumberFormat="1"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176" fontId="4" fillId="0" borderId="10" xfId="0" applyNumberFormat="1"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protection locked="0"/>
    </xf>
    <xf numFmtId="0" fontId="4" fillId="0" borderId="21" xfId="0" applyFont="1" applyBorder="1" applyAlignment="1" applyProtection="1">
      <alignment horizontal="center" vertical="center" shrinkToFit="1"/>
      <protection locked="0"/>
    </xf>
    <xf numFmtId="176" fontId="4" fillId="0" borderId="11" xfId="0" applyNumberFormat="1" applyFont="1" applyBorder="1" applyAlignment="1" applyProtection="1">
      <alignment horizontal="center" vertical="center"/>
      <protection locked="0"/>
    </xf>
    <xf numFmtId="176" fontId="4" fillId="0" borderId="11" xfId="0" applyNumberFormat="1"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7" fontId="4" fillId="0" borderId="11" xfId="0" applyNumberFormat="1" applyFont="1" applyBorder="1" applyAlignment="1" applyProtection="1">
      <alignment horizontal="center" vertical="center" shrinkToFit="1"/>
      <protection locked="0"/>
    </xf>
    <xf numFmtId="0" fontId="3" fillId="0" borderId="34" xfId="0" applyFont="1" applyBorder="1" applyAlignment="1">
      <alignment horizontal="center" vertical="center"/>
    </xf>
    <xf numFmtId="0" fontId="5" fillId="0" borderId="0" xfId="0" applyFont="1">
      <alignment vertical="center"/>
    </xf>
    <xf numFmtId="0" fontId="34" fillId="0" borderId="0" xfId="0" applyFont="1" applyProtection="1">
      <alignment vertical="center"/>
      <protection locked="0"/>
    </xf>
    <xf numFmtId="0" fontId="3" fillId="0" borderId="0" xfId="0" applyFont="1" applyAlignment="1">
      <alignment horizontal="left" vertical="center"/>
    </xf>
    <xf numFmtId="0" fontId="27" fillId="0" borderId="0" xfId="0" applyFont="1" applyAlignment="1">
      <alignment horizontal="right" vertical="center"/>
    </xf>
    <xf numFmtId="0" fontId="5" fillId="26" borderId="21" xfId="0" applyFont="1" applyFill="1" applyBorder="1" applyAlignment="1">
      <alignment horizontal="center" vertical="center" shrinkToFit="1"/>
    </xf>
    <xf numFmtId="0" fontId="4" fillId="0" borderId="0" xfId="0" applyFont="1" applyAlignment="1">
      <alignment horizontal="distributed" vertical="center" indent="1"/>
    </xf>
    <xf numFmtId="0" fontId="55" fillId="0" borderId="0" xfId="0" applyFont="1">
      <alignment vertical="center"/>
    </xf>
    <xf numFmtId="0" fontId="56" fillId="0" borderId="0" xfId="0" applyFont="1" applyAlignment="1">
      <alignment horizontal="center" vertical="center"/>
    </xf>
    <xf numFmtId="0" fontId="57" fillId="0" borderId="0" xfId="0" applyFont="1" applyAlignment="1">
      <alignment horizontal="distributed" vertical="center" indent="1" shrinkToFit="1"/>
    </xf>
    <xf numFmtId="0" fontId="56" fillId="0" borderId="0" xfId="0" applyFont="1" applyAlignment="1">
      <alignment horizontal="right" vertical="center"/>
    </xf>
    <xf numFmtId="176"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25" fillId="0" borderId="17" xfId="0" applyFont="1" applyBorder="1" applyAlignment="1" applyProtection="1">
      <alignment horizontal="left" vertical="center" shrinkToFit="1"/>
      <protection locked="0"/>
    </xf>
    <xf numFmtId="0" fontId="4" fillId="0" borderId="13" xfId="0" applyFont="1" applyBorder="1" applyAlignment="1">
      <alignment horizontal="left" vertical="center" wrapText="1"/>
    </xf>
    <xf numFmtId="0" fontId="4" fillId="0" borderId="0" xfId="0" applyFont="1" applyAlignment="1">
      <alignment vertical="center" shrinkToFit="1"/>
    </xf>
    <xf numFmtId="0" fontId="39" fillId="0" borderId="0" xfId="0" applyFont="1" applyAlignment="1">
      <alignment horizontal="center" vertical="center"/>
    </xf>
    <xf numFmtId="0" fontId="44" fillId="0" borderId="13" xfId="0" applyFont="1" applyBorder="1">
      <alignment vertical="center"/>
    </xf>
    <xf numFmtId="0" fontId="25" fillId="0" borderId="13" xfId="0" applyFont="1" applyBorder="1">
      <alignment vertical="center"/>
    </xf>
    <xf numFmtId="49" fontId="4" fillId="0" borderId="11" xfId="0" applyNumberFormat="1"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176" fontId="4" fillId="0" borderId="27" xfId="0" applyNumberFormat="1" applyFont="1" applyBorder="1" applyAlignment="1" applyProtection="1">
      <alignment horizontal="center" vertical="center" shrinkToFit="1"/>
      <protection locked="0"/>
    </xf>
    <xf numFmtId="49" fontId="4" fillId="0" borderId="33" xfId="0" applyNumberFormat="1"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shrinkToFit="1"/>
      <protection locked="0"/>
    </xf>
    <xf numFmtId="176" fontId="4" fillId="0" borderId="32" xfId="0" applyNumberFormat="1" applyFont="1" applyBorder="1" applyAlignment="1" applyProtection="1">
      <alignment horizontal="center" vertical="center" shrinkToFit="1"/>
      <protection locked="0"/>
    </xf>
    <xf numFmtId="176" fontId="4" fillId="0" borderId="33" xfId="0" applyNumberFormat="1"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wrapText="1"/>
      <protection locked="0"/>
    </xf>
    <xf numFmtId="0" fontId="58" fillId="0" borderId="10" xfId="0" applyFont="1" applyBorder="1" applyAlignment="1">
      <alignment horizontal="center" vertical="center"/>
    </xf>
    <xf numFmtId="0" fontId="58" fillId="0" borderId="18" xfId="0" applyFont="1" applyBorder="1" applyAlignment="1">
      <alignment horizontal="center" vertical="center"/>
    </xf>
    <xf numFmtId="0" fontId="58" fillId="0" borderId="10" xfId="0" applyFont="1" applyBorder="1" applyAlignment="1">
      <alignment horizontal="center" vertical="center" shrinkToFit="1"/>
    </xf>
    <xf numFmtId="0" fontId="45" fillId="0" borderId="10" xfId="0" applyFont="1" applyBorder="1" applyAlignment="1">
      <alignment horizontal="center"/>
    </xf>
    <xf numFmtId="0" fontId="59" fillId="0" borderId="27" xfId="0" applyFont="1" applyBorder="1" applyAlignment="1">
      <alignment horizontal="center" vertical="center"/>
    </xf>
    <xf numFmtId="0" fontId="45" fillId="0" borderId="14" xfId="0" applyFont="1" applyBorder="1" applyAlignment="1">
      <alignment horizontal="center" vertical="center"/>
    </xf>
    <xf numFmtId="0" fontId="45" fillId="0" borderId="14" xfId="0" applyFont="1" applyBorder="1" applyAlignment="1">
      <alignment horizontal="center"/>
    </xf>
    <xf numFmtId="0" fontId="45" fillId="0" borderId="27" xfId="0" applyFont="1" applyBorder="1" applyAlignment="1">
      <alignment horizontal="center" vertical="center"/>
    </xf>
    <xf numFmtId="0" fontId="45" fillId="0" borderId="10" xfId="0" applyFont="1" applyBorder="1" applyAlignment="1">
      <alignment horizontal="center" vertical="center"/>
    </xf>
    <xf numFmtId="0" fontId="0" fillId="0" borderId="11" xfId="0" applyBorder="1" applyAlignment="1">
      <alignment horizontal="center" vertical="center"/>
    </xf>
    <xf numFmtId="0" fontId="0" fillId="0" borderId="1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46" fillId="0" borderId="18" xfId="0" applyFont="1" applyBorder="1" applyAlignment="1">
      <alignment horizontal="center" vertical="center" wrapText="1"/>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49" fontId="4" fillId="0" borderId="33" xfId="0" applyNumberFormat="1" applyFont="1" applyBorder="1" applyAlignment="1" applyProtection="1">
      <alignment horizontal="center" vertical="center"/>
      <protection locked="0"/>
    </xf>
    <xf numFmtId="0" fontId="28" fillId="0" borderId="0" xfId="0" applyFont="1" applyAlignment="1">
      <alignment horizontal="center" vertical="center" shrinkToFit="1"/>
    </xf>
    <xf numFmtId="0" fontId="25" fillId="0" borderId="36" xfId="0" applyFont="1" applyBorder="1" applyAlignment="1">
      <alignment horizontal="right" vertical="center"/>
    </xf>
    <xf numFmtId="0" fontId="6" fillId="0" borderId="37" xfId="0" applyFont="1" applyBorder="1" applyAlignment="1" applyProtection="1">
      <alignment horizontal="center" vertical="center" wrapText="1" shrinkToFit="1"/>
      <protection locked="0"/>
    </xf>
    <xf numFmtId="0" fontId="35" fillId="0" borderId="38" xfId="0" applyFont="1" applyBorder="1" applyAlignment="1" applyProtection="1">
      <alignment horizontal="center" vertical="center"/>
      <protection locked="0"/>
    </xf>
    <xf numFmtId="0" fontId="39" fillId="0" borderId="39" xfId="0" applyFont="1" applyBorder="1" applyAlignment="1" applyProtection="1">
      <alignment horizontal="center" vertical="center" shrinkToFit="1"/>
      <protection locked="0"/>
    </xf>
    <xf numFmtId="0" fontId="29" fillId="27" borderId="40" xfId="0" applyFont="1" applyFill="1" applyBorder="1" applyAlignment="1" applyProtection="1">
      <alignment horizontal="center" vertical="center"/>
      <protection locked="0"/>
    </xf>
    <xf numFmtId="0" fontId="33" fillId="0" borderId="0" xfId="0" applyFont="1" applyAlignment="1">
      <alignment horizontal="center" vertical="center"/>
    </xf>
    <xf numFmtId="0" fontId="4" fillId="0" borderId="16" xfId="0" applyFont="1" applyBorder="1" applyAlignment="1">
      <alignment horizontal="center" vertical="center"/>
    </xf>
    <xf numFmtId="0" fontId="25" fillId="0" borderId="0" xfId="0" applyFont="1" applyAlignment="1">
      <alignment vertical="center" shrinkToFit="1"/>
    </xf>
    <xf numFmtId="0" fontId="6" fillId="0" borderId="0" xfId="0" applyFont="1">
      <alignment vertical="center"/>
    </xf>
    <xf numFmtId="176" fontId="4" fillId="0" borderId="0" xfId="0" applyNumberFormat="1" applyFont="1" applyAlignment="1">
      <alignment vertical="center" shrinkToFit="1"/>
    </xf>
    <xf numFmtId="0" fontId="37" fillId="0" borderId="0" xfId="0" applyFont="1" applyAlignment="1">
      <alignment horizontal="center" vertical="center" shrinkToFit="1"/>
    </xf>
    <xf numFmtId="0" fontId="29" fillId="0" borderId="0" xfId="0" applyFont="1" applyAlignment="1" applyProtection="1">
      <alignment horizontal="center" vertical="center"/>
      <protection locked="0"/>
    </xf>
    <xf numFmtId="0" fontId="45" fillId="0" borderId="11" xfId="0" applyFont="1" applyBorder="1" applyAlignment="1">
      <alignment horizontal="center" vertical="center"/>
    </xf>
    <xf numFmtId="0" fontId="47" fillId="0" borderId="27" xfId="0" applyFont="1" applyBorder="1" applyAlignment="1">
      <alignment horizontal="center" vertical="center"/>
    </xf>
    <xf numFmtId="0" fontId="49" fillId="0" borderId="10" xfId="0" applyFont="1" applyBorder="1" applyAlignment="1">
      <alignment horizontal="center" vertical="center"/>
    </xf>
    <xf numFmtId="0" fontId="49" fillId="0" borderId="18" xfId="0" applyFont="1" applyBorder="1" applyAlignment="1">
      <alignment horizontal="center" vertical="center"/>
    </xf>
    <xf numFmtId="0" fontId="49" fillId="0" borderId="21" xfId="0" applyFont="1" applyBorder="1" applyAlignment="1">
      <alignment horizontal="center" vertical="center" shrinkToFit="1"/>
    </xf>
    <xf numFmtId="0" fontId="28"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26" borderId="42"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41" xfId="0" applyFont="1" applyBorder="1" applyAlignment="1">
      <alignment horizontal="center" vertical="center" shrinkToFit="1"/>
    </xf>
    <xf numFmtId="0" fontId="4" fillId="0" borderId="43" xfId="0" applyFont="1" applyBorder="1">
      <alignment vertical="center"/>
    </xf>
    <xf numFmtId="0" fontId="4" fillId="0" borderId="44" xfId="0" applyFont="1" applyBorder="1">
      <alignment vertical="center"/>
    </xf>
    <xf numFmtId="0" fontId="25" fillId="0" borderId="44" xfId="0" applyFont="1" applyBorder="1">
      <alignment vertical="center"/>
    </xf>
    <xf numFmtId="176" fontId="4" fillId="0" borderId="44" xfId="0" applyNumberFormat="1" applyFont="1" applyBorder="1">
      <alignment vertical="center"/>
    </xf>
    <xf numFmtId="0" fontId="4" fillId="0" borderId="45" xfId="0" applyFont="1" applyBorder="1">
      <alignment vertical="center"/>
    </xf>
    <xf numFmtId="0" fontId="4" fillId="0" borderId="46" xfId="0" applyFont="1" applyBorder="1">
      <alignment vertical="center"/>
    </xf>
    <xf numFmtId="176" fontId="4" fillId="0" borderId="13" xfId="0" applyNumberFormat="1" applyFont="1" applyBorder="1">
      <alignment vertical="center"/>
    </xf>
    <xf numFmtId="0" fontId="25" fillId="0" borderId="46" xfId="0" applyFont="1" applyBorder="1">
      <alignment vertical="center"/>
    </xf>
    <xf numFmtId="176" fontId="4" fillId="0" borderId="46" xfId="0" applyNumberFormat="1" applyFont="1" applyBorder="1">
      <alignment vertical="center"/>
    </xf>
    <xf numFmtId="0" fontId="4" fillId="0" borderId="47" xfId="0" applyFont="1" applyBorder="1">
      <alignment vertical="center"/>
    </xf>
    <xf numFmtId="0" fontId="50" fillId="0" borderId="10" xfId="0" applyFont="1" applyBorder="1" applyAlignment="1">
      <alignment horizontal="center" vertical="center"/>
    </xf>
    <xf numFmtId="49" fontId="5" fillId="0" borderId="10" xfId="0" applyNumberFormat="1" applyFont="1" applyBorder="1" applyAlignment="1">
      <alignment horizontal="center" vertical="center"/>
    </xf>
    <xf numFmtId="0" fontId="50" fillId="0" borderId="11" xfId="0" applyFont="1" applyBorder="1" applyAlignment="1">
      <alignment horizontal="center" vertical="center"/>
    </xf>
    <xf numFmtId="49" fontId="5" fillId="0" borderId="11" xfId="0" applyNumberFormat="1" applyFont="1" applyBorder="1" applyAlignment="1">
      <alignment horizontal="center" vertical="center"/>
    </xf>
    <xf numFmtId="0" fontId="3" fillId="0" borderId="47" xfId="0" applyFont="1" applyBorder="1" applyAlignment="1">
      <alignment horizontal="center" vertical="center" shrinkToFit="1"/>
    </xf>
    <xf numFmtId="0" fontId="3" fillId="0" borderId="30" xfId="0" applyFont="1" applyBorder="1" applyAlignment="1">
      <alignment horizontal="center" vertical="center"/>
    </xf>
    <xf numFmtId="0" fontId="3" fillId="0" borderId="13" xfId="0" applyFont="1" applyBorder="1" applyAlignment="1">
      <alignment horizontal="center" vertical="center" shrinkToFit="1"/>
    </xf>
    <xf numFmtId="49" fontId="5" fillId="0" borderId="16" xfId="0" applyNumberFormat="1" applyFont="1" applyBorder="1" applyAlignment="1">
      <alignment horizontal="center" vertical="center"/>
    </xf>
    <xf numFmtId="0" fontId="25" fillId="0" borderId="0" xfId="0" applyFont="1">
      <alignment vertical="center"/>
    </xf>
    <xf numFmtId="176" fontId="4" fillId="0" borderId="0" xfId="0" applyNumberFormat="1" applyFont="1">
      <alignment vertical="center"/>
    </xf>
    <xf numFmtId="0" fontId="4" fillId="0" borderId="34" xfId="0" quotePrefix="1" applyFont="1" applyBorder="1" applyAlignment="1">
      <alignment horizontal="center" shrinkToFit="1"/>
    </xf>
    <xf numFmtId="0" fontId="37" fillId="0" borderId="30" xfId="0" applyFont="1" applyBorder="1" applyAlignment="1">
      <alignment horizontal="center" vertical="center" shrinkToFit="1"/>
    </xf>
    <xf numFmtId="0" fontId="5" fillId="0" borderId="19" xfId="0" applyFont="1" applyBorder="1">
      <alignment vertical="center"/>
    </xf>
    <xf numFmtId="0" fontId="35" fillId="0" borderId="11" xfId="0" applyFont="1" applyBorder="1" applyAlignment="1">
      <alignment horizontal="center" vertical="center"/>
    </xf>
    <xf numFmtId="0" fontId="4" fillId="0" borderId="21" xfId="0" applyFont="1" applyBorder="1">
      <alignment vertical="center"/>
    </xf>
    <xf numFmtId="0" fontId="4" fillId="0" borderId="17" xfId="0" applyFont="1" applyBorder="1">
      <alignment vertical="center"/>
    </xf>
    <xf numFmtId="0" fontId="4" fillId="27" borderId="0" xfId="0" applyFont="1" applyFill="1" applyAlignment="1">
      <alignment horizontal="center" vertical="center" shrinkToFit="1"/>
    </xf>
    <xf numFmtId="0" fontId="4" fillId="27" borderId="0" xfId="0" applyFont="1" applyFill="1" applyAlignment="1">
      <alignment horizontal="center" vertical="center"/>
    </xf>
    <xf numFmtId="0" fontId="3" fillId="0" borderId="19" xfId="0" quotePrefix="1" applyFont="1" applyBorder="1" applyAlignment="1">
      <alignment horizontal="right" shrinkToFit="1"/>
    </xf>
    <xf numFmtId="0" fontId="3" fillId="0" borderId="19" xfId="0" applyFont="1" applyBorder="1" applyAlignment="1">
      <alignment horizontal="left"/>
    </xf>
    <xf numFmtId="0" fontId="4" fillId="0" borderId="19" xfId="0" applyFont="1" applyBorder="1">
      <alignment vertical="center"/>
    </xf>
    <xf numFmtId="0" fontId="4" fillId="0" borderId="0" xfId="0" applyFont="1" applyAlignment="1">
      <alignment horizontal="center" vertical="top"/>
    </xf>
    <xf numFmtId="0" fontId="58" fillId="0" borderId="48" xfId="0" applyFont="1" applyBorder="1" applyAlignment="1">
      <alignment horizontal="center" vertical="center" shrinkToFit="1"/>
    </xf>
    <xf numFmtId="49" fontId="4" fillId="0" borderId="48" xfId="0" applyNumberFormat="1" applyFont="1" applyBorder="1" applyAlignment="1" applyProtection="1">
      <alignment horizontal="center" vertical="center" shrinkToFit="1"/>
      <protection locked="0"/>
    </xf>
    <xf numFmtId="49" fontId="4" fillId="0" borderId="22" xfId="0" applyNumberFormat="1" applyFont="1" applyBorder="1" applyAlignment="1" applyProtection="1">
      <alignment horizontal="center" vertical="center" shrinkToFit="1"/>
      <protection locked="0"/>
    </xf>
    <xf numFmtId="49" fontId="42" fillId="0" borderId="48" xfId="0" applyNumberFormat="1" applyFont="1" applyBorder="1" applyAlignment="1" applyProtection="1">
      <alignment horizontal="center" vertical="center" shrinkToFit="1"/>
      <protection locked="0"/>
    </xf>
    <xf numFmtId="49" fontId="4" fillId="0" borderId="49" xfId="0" applyNumberFormat="1" applyFont="1" applyBorder="1" applyAlignment="1" applyProtection="1">
      <alignment horizontal="center" vertical="center" shrinkToFit="1"/>
      <protection locked="0"/>
    </xf>
    <xf numFmtId="49" fontId="4" fillId="0" borderId="50" xfId="0" applyNumberFormat="1" applyFont="1" applyBorder="1" applyAlignment="1" applyProtection="1">
      <alignment horizontal="center" vertical="center" shrinkToFit="1"/>
      <protection locked="0"/>
    </xf>
    <xf numFmtId="49" fontId="4" fillId="0" borderId="51" xfId="0" applyNumberFormat="1" applyFont="1" applyBorder="1" applyAlignment="1" applyProtection="1">
      <alignment horizontal="center" vertical="center" shrinkToFit="1"/>
      <protection locked="0"/>
    </xf>
    <xf numFmtId="49" fontId="4" fillId="0" borderId="52" xfId="0" applyNumberFormat="1" applyFont="1" applyBorder="1" applyAlignment="1" applyProtection="1">
      <alignment horizontal="center" vertical="center" shrinkToFit="1"/>
      <protection locked="0"/>
    </xf>
    <xf numFmtId="0" fontId="49" fillId="0" borderId="48" xfId="0" applyFont="1" applyBorder="1" applyAlignment="1">
      <alignment horizontal="center" vertical="center" shrinkToFit="1"/>
    </xf>
    <xf numFmtId="0" fontId="49" fillId="0" borderId="22" xfId="0" applyFont="1" applyBorder="1" applyAlignment="1">
      <alignment horizontal="center" vertical="center" shrinkToFit="1"/>
    </xf>
    <xf numFmtId="0" fontId="4" fillId="0" borderId="53"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shrinkToFit="1"/>
      <protection locked="0"/>
    </xf>
    <xf numFmtId="0" fontId="3" fillId="0" borderId="55" xfId="0" applyFont="1" applyBorder="1" applyAlignment="1">
      <alignment horizontal="center" vertical="center" shrinkToFit="1"/>
    </xf>
    <xf numFmtId="0" fontId="3" fillId="0" borderId="22"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39" fillId="0" borderId="39"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0" xfId="0" applyFont="1" applyBorder="1" applyAlignment="1" applyProtection="1">
      <alignment horizontal="center" vertical="center"/>
      <protection locked="0"/>
    </xf>
    <xf numFmtId="176" fontId="3" fillId="0" borderId="26" xfId="0" applyNumberFormat="1"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protection locked="0"/>
    </xf>
    <xf numFmtId="176" fontId="3" fillId="0" borderId="15" xfId="0" applyNumberFormat="1"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protection locked="0"/>
    </xf>
    <xf numFmtId="0" fontId="53" fillId="0" borderId="12" xfId="0" applyFont="1" applyBorder="1" applyAlignment="1">
      <alignment horizontal="center" vertical="center" shrinkToFit="1"/>
    </xf>
    <xf numFmtId="0" fontId="53" fillId="0" borderId="60" xfId="0" applyFont="1" applyBorder="1" applyAlignment="1">
      <alignment horizontal="center" vertical="center" shrinkToFit="1"/>
    </xf>
    <xf numFmtId="0" fontId="4" fillId="0" borderId="0" xfId="0" applyFont="1" applyProtection="1">
      <alignment vertical="center"/>
      <protection locked="0"/>
    </xf>
    <xf numFmtId="0" fontId="6" fillId="0" borderId="36" xfId="0" applyFont="1" applyBorder="1" applyAlignment="1">
      <alignment horizontal="center" vertical="center"/>
    </xf>
    <xf numFmtId="0" fontId="28" fillId="0" borderId="0" xfId="0" applyFont="1" applyAlignment="1">
      <alignment horizontal="center" vertical="center"/>
    </xf>
    <xf numFmtId="0" fontId="3" fillId="0" borderId="37" xfId="0" applyFont="1" applyBorder="1" applyAlignment="1">
      <alignment horizontal="center" vertical="center" wrapText="1" shrinkToFit="1"/>
    </xf>
    <xf numFmtId="0" fontId="4" fillId="0" borderId="32"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3" fillId="0" borderId="0" xfId="0" applyFont="1" applyAlignment="1">
      <alignment horizontal="left" vertical="top"/>
    </xf>
    <xf numFmtId="0" fontId="48" fillId="0" borderId="0" xfId="0" applyFont="1" applyAlignment="1">
      <alignment horizontal="left" vertical="top"/>
    </xf>
    <xf numFmtId="0" fontId="6" fillId="0" borderId="13" xfId="0" applyFont="1" applyBorder="1">
      <alignment vertical="center"/>
    </xf>
    <xf numFmtId="0" fontId="43" fillId="0" borderId="0" xfId="0" applyFont="1">
      <alignment vertical="center"/>
    </xf>
    <xf numFmtId="0" fontId="3" fillId="0" borderId="0" xfId="0" applyFont="1" applyProtection="1">
      <alignment vertical="center"/>
      <protection locked="0"/>
    </xf>
    <xf numFmtId="0" fontId="0" fillId="0" borderId="17" xfId="0" applyBorder="1" applyAlignment="1">
      <alignment horizontal="center" vertical="center"/>
    </xf>
    <xf numFmtId="0" fontId="3" fillId="0" borderId="13" xfId="0" applyFont="1" applyBorder="1" applyAlignment="1">
      <alignment horizontal="center" vertical="center"/>
    </xf>
    <xf numFmtId="0" fontId="35" fillId="0" borderId="17" xfId="0" applyFont="1" applyBorder="1" applyAlignment="1">
      <alignment horizontal="center" vertical="center"/>
    </xf>
    <xf numFmtId="0" fontId="4" fillId="0" borderId="18" xfId="0" applyFont="1" applyBorder="1" applyAlignment="1">
      <alignment horizontal="center" vertical="center"/>
    </xf>
    <xf numFmtId="0" fontId="0" fillId="0" borderId="19" xfId="0" applyBorder="1" applyAlignment="1">
      <alignment horizontal="center" vertical="center"/>
    </xf>
    <xf numFmtId="49" fontId="5" fillId="0" borderId="34" xfId="0" applyNumberFormat="1" applyFont="1" applyBorder="1" applyAlignment="1">
      <alignment horizontal="center" vertical="center"/>
    </xf>
    <xf numFmtId="0" fontId="41" fillId="0" borderId="0" xfId="0" applyFont="1" applyAlignment="1">
      <alignment horizontal="left" vertical="center" shrinkToFit="1"/>
    </xf>
    <xf numFmtId="0" fontId="38" fillId="0" borderId="35" xfId="0" applyFont="1" applyBorder="1" applyAlignment="1">
      <alignment horizontal="center" vertical="center"/>
    </xf>
    <xf numFmtId="0" fontId="5" fillId="0" borderId="16" xfId="0" applyFont="1" applyBorder="1" applyAlignment="1">
      <alignment horizontal="center" vertical="center"/>
    </xf>
    <xf numFmtId="49" fontId="5" fillId="0" borderId="71" xfId="0" applyNumberFormat="1" applyFont="1" applyBorder="1" applyAlignment="1">
      <alignment horizontal="center" vertical="center"/>
    </xf>
    <xf numFmtId="0" fontId="5" fillId="0" borderId="34" xfId="0" applyFont="1" applyBorder="1" applyAlignment="1">
      <alignment horizontal="center" vertical="center"/>
    </xf>
    <xf numFmtId="0" fontId="0" fillId="0" borderId="17" xfId="0" applyBorder="1">
      <alignment vertical="center"/>
    </xf>
    <xf numFmtId="0" fontId="58" fillId="0" borderId="17" xfId="0" applyFont="1" applyBorder="1" applyAlignment="1">
      <alignment horizontal="center" vertical="center" shrinkToFit="1"/>
    </xf>
    <xf numFmtId="49" fontId="4" fillId="0" borderId="17" xfId="0" applyNumberFormat="1" applyFont="1" applyBorder="1" applyAlignment="1" applyProtection="1">
      <alignment horizontal="center" vertical="center" shrinkToFit="1"/>
      <protection locked="0"/>
    </xf>
    <xf numFmtId="49" fontId="42" fillId="0" borderId="17" xfId="0" applyNumberFormat="1" applyFont="1" applyBorder="1" applyAlignment="1" applyProtection="1">
      <alignment horizontal="center" vertical="center" shrinkToFit="1"/>
      <protection locked="0"/>
    </xf>
    <xf numFmtId="49" fontId="4" fillId="0" borderId="44" xfId="0" applyNumberFormat="1" applyFont="1" applyBorder="1" applyAlignment="1" applyProtection="1">
      <alignment horizontal="center" vertical="center" shrinkToFit="1"/>
      <protection locked="0"/>
    </xf>
    <xf numFmtId="49" fontId="4" fillId="0" borderId="46" xfId="0" applyNumberFormat="1" applyFont="1" applyBorder="1" applyAlignment="1" applyProtection="1">
      <alignment horizontal="center" vertical="center" shrinkToFit="1"/>
      <protection locked="0"/>
    </xf>
    <xf numFmtId="0" fontId="29" fillId="0" borderId="0" xfId="0" applyFont="1" applyAlignment="1">
      <alignment horizontal="center" vertical="center" wrapText="1" shrinkToFit="1"/>
    </xf>
    <xf numFmtId="0" fontId="4" fillId="0" borderId="17" xfId="0" applyFont="1" applyBorder="1" applyAlignment="1" applyProtection="1">
      <alignment horizontal="center" vertical="center" shrinkToFit="1"/>
      <protection locked="0"/>
    </xf>
    <xf numFmtId="0" fontId="49" fillId="0" borderId="17" xfId="0" applyFont="1" applyBorder="1" applyAlignment="1">
      <alignment horizontal="center" vertical="center" shrinkToFit="1"/>
    </xf>
    <xf numFmtId="0" fontId="4" fillId="0" borderId="19" xfId="0" applyFont="1" applyBorder="1" applyAlignment="1">
      <alignment horizontal="center" vertical="center"/>
    </xf>
    <xf numFmtId="0" fontId="49" fillId="0" borderId="18" xfId="0" applyFont="1" applyBorder="1" applyAlignment="1">
      <alignment horizontal="center" vertical="center" shrinkToFit="1"/>
    </xf>
    <xf numFmtId="0" fontId="25" fillId="0" borderId="19" xfId="0" applyFont="1" applyBorder="1" applyAlignment="1" applyProtection="1">
      <alignment horizontal="left" vertical="center" shrinkToFit="1"/>
      <protection locked="0"/>
    </xf>
    <xf numFmtId="176" fontId="3" fillId="0" borderId="15" xfId="0" applyNumberFormat="1" applyFont="1" applyBorder="1" applyAlignment="1" applyProtection="1">
      <alignment horizontal="center" vertical="center"/>
      <protection locked="0"/>
    </xf>
    <xf numFmtId="0" fontId="58" fillId="0" borderId="20" xfId="0" applyFont="1" applyBorder="1" applyAlignment="1">
      <alignment horizontal="center" vertical="center" shrinkToFit="1"/>
    </xf>
    <xf numFmtId="49" fontId="4" fillId="0" borderId="20" xfId="0" applyNumberFormat="1" applyFont="1" applyBorder="1" applyAlignment="1" applyProtection="1">
      <alignment horizontal="center" vertical="center" shrinkToFit="1"/>
      <protection locked="0"/>
    </xf>
    <xf numFmtId="49" fontId="42" fillId="0" borderId="59" xfId="0" applyNumberFormat="1" applyFont="1" applyBorder="1" applyAlignment="1" applyProtection="1">
      <alignment horizontal="center" vertical="center" shrinkToFit="1"/>
      <protection locked="0"/>
    </xf>
    <xf numFmtId="0" fontId="58" fillId="0" borderId="16" xfId="0" applyFont="1" applyBorder="1" applyAlignment="1">
      <alignment horizontal="center" vertical="center" shrinkToFit="1"/>
    </xf>
    <xf numFmtId="0" fontId="4" fillId="0" borderId="34" xfId="0" applyFont="1" applyBorder="1" applyAlignment="1">
      <alignment horizontal="center" vertical="center"/>
    </xf>
    <xf numFmtId="0" fontId="4" fillId="0" borderId="21" xfId="0" applyFont="1" applyBorder="1" applyAlignment="1">
      <alignment horizontal="center" vertical="center"/>
    </xf>
    <xf numFmtId="0" fontId="3" fillId="0" borderId="77"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79" xfId="0" applyFont="1" applyBorder="1" applyAlignment="1">
      <alignment horizontal="center" vertical="center" shrinkToFit="1"/>
    </xf>
    <xf numFmtId="0" fontId="3" fillId="0" borderId="53"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shrinkToFit="1"/>
      <protection locked="0"/>
    </xf>
    <xf numFmtId="0" fontId="3" fillId="0" borderId="70" xfId="0" applyFont="1" applyBorder="1" applyAlignment="1" applyProtection="1">
      <alignment horizontal="center" vertical="center" shrinkToFit="1"/>
      <protection locked="0"/>
    </xf>
    <xf numFmtId="0" fontId="5" fillId="26" borderId="76" xfId="0" applyFont="1" applyFill="1" applyBorder="1" applyAlignment="1">
      <alignment horizontal="center" vertical="center" shrinkToFit="1"/>
    </xf>
    <xf numFmtId="0" fontId="3" fillId="0" borderId="81"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25" fillId="0" borderId="84" xfId="0" applyFont="1" applyBorder="1" applyAlignment="1">
      <alignment horizontal="left" vertical="center" shrinkToFit="1"/>
    </xf>
    <xf numFmtId="0" fontId="25" fillId="0" borderId="48" xfId="0" applyFont="1" applyBorder="1" applyAlignment="1">
      <alignment horizontal="left" vertical="center" shrinkToFit="1"/>
    </xf>
    <xf numFmtId="0" fontId="25" fillId="0" borderId="53" xfId="0" applyFont="1" applyBorder="1" applyAlignment="1">
      <alignment horizontal="left" vertical="center" shrinkToFit="1"/>
    </xf>
    <xf numFmtId="49" fontId="4" fillId="0" borderId="10" xfId="0" applyNumberFormat="1" applyFont="1" applyBorder="1" applyAlignment="1" applyProtection="1">
      <alignment horizontal="center" vertical="center" shrinkToFit="1"/>
      <protection locked="0"/>
    </xf>
    <xf numFmtId="49" fontId="4" fillId="0" borderId="26" xfId="0" applyNumberFormat="1"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58" xfId="0" applyFont="1" applyBorder="1" applyAlignment="1" applyProtection="1">
      <alignment horizontal="center" vertical="center" shrinkToFit="1"/>
      <protection locked="0"/>
    </xf>
    <xf numFmtId="0" fontId="49" fillId="0" borderId="20" xfId="0" applyFont="1" applyBorder="1" applyAlignment="1">
      <alignment horizontal="center" vertical="center" shrinkToFit="1"/>
    </xf>
    <xf numFmtId="0" fontId="49" fillId="0" borderId="80" xfId="0" applyFont="1" applyBorder="1" applyAlignment="1">
      <alignment horizontal="center" vertical="center" shrinkToFit="1"/>
    </xf>
    <xf numFmtId="176" fontId="4" fillId="0" borderId="15" xfId="0" applyNumberFormat="1" applyFont="1" applyBorder="1" applyAlignment="1" applyProtection="1">
      <alignment horizontal="center" vertical="center"/>
      <protection locked="0"/>
    </xf>
    <xf numFmtId="49" fontId="6" fillId="0" borderId="16" xfId="0" applyNumberFormat="1" applyFont="1" applyBorder="1" applyAlignment="1">
      <alignment horizontal="center" vertical="center" shrinkToFit="1"/>
    </xf>
    <xf numFmtId="49" fontId="4" fillId="0" borderId="16" xfId="0" applyNumberFormat="1" applyFont="1" applyBorder="1" applyAlignment="1" applyProtection="1">
      <alignment horizontal="center" vertical="center" shrinkToFit="1"/>
      <protection locked="0"/>
    </xf>
    <xf numFmtId="49" fontId="4" fillId="0" borderId="31" xfId="0" applyNumberFormat="1"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37" fillId="0" borderId="28" xfId="0" applyFont="1" applyBorder="1" applyAlignment="1">
      <alignment horizontal="center" vertical="center" shrinkToFit="1"/>
    </xf>
    <xf numFmtId="0" fontId="4" fillId="0" borderId="41" xfId="0" applyFont="1" applyBorder="1">
      <alignment vertical="center"/>
    </xf>
    <xf numFmtId="0" fontId="37" fillId="0" borderId="14" xfId="0" applyFont="1" applyBorder="1" applyAlignment="1">
      <alignment horizontal="center" vertical="center" shrinkToFit="1"/>
    </xf>
    <xf numFmtId="0" fontId="50" fillId="0" borderId="19" xfId="0" applyFont="1" applyBorder="1" applyAlignment="1">
      <alignment horizontal="center" vertical="center"/>
    </xf>
    <xf numFmtId="0" fontId="50" fillId="0" borderId="17" xfId="0" applyFont="1" applyBorder="1" applyAlignment="1">
      <alignment horizontal="center" vertical="center"/>
    </xf>
    <xf numFmtId="0" fontId="3" fillId="0" borderId="15" xfId="0" applyFont="1" applyBorder="1" applyAlignment="1">
      <alignment horizontal="center" vertical="center"/>
    </xf>
    <xf numFmtId="0" fontId="6" fillId="0" borderId="37" xfId="0" applyFont="1" applyBorder="1" applyAlignment="1">
      <alignment horizontal="center" vertical="center" wrapText="1" shrinkToFit="1"/>
    </xf>
    <xf numFmtId="0" fontId="29" fillId="0" borderId="12" xfId="0" applyFont="1" applyBorder="1" applyAlignment="1">
      <alignment horizontal="center" vertical="center"/>
    </xf>
    <xf numFmtId="0" fontId="25" fillId="0" borderId="17" xfId="0" applyFont="1" applyBorder="1" applyAlignment="1">
      <alignment horizontal="left" vertical="center" shrinkToFit="1"/>
    </xf>
    <xf numFmtId="0" fontId="58" fillId="0" borderId="22" xfId="0" applyFont="1" applyBorder="1" applyAlignment="1">
      <alignment horizontal="center" vertical="center" shrinkToFit="1"/>
    </xf>
    <xf numFmtId="0" fontId="58" fillId="0" borderId="34" xfId="0" applyFont="1" applyBorder="1" applyAlignment="1">
      <alignment horizontal="center" vertical="center" shrinkToFit="1"/>
    </xf>
    <xf numFmtId="0" fontId="4" fillId="0" borderId="0" xfId="0" quotePrefix="1" applyFont="1" applyAlignment="1">
      <alignment horizontal="center" shrinkToFit="1"/>
    </xf>
    <xf numFmtId="0" fontId="4" fillId="0" borderId="0" xfId="0" quotePrefix="1" applyFont="1" applyAlignment="1">
      <alignment horizontal="center" vertical="center"/>
    </xf>
    <xf numFmtId="0" fontId="3" fillId="0" borderId="11" xfId="0" applyFont="1" applyBorder="1" applyAlignment="1">
      <alignment horizontal="center" vertical="center"/>
    </xf>
    <xf numFmtId="0" fontId="4" fillId="0" borderId="11" xfId="0" applyFont="1" applyBorder="1">
      <alignment vertical="center"/>
    </xf>
    <xf numFmtId="0" fontId="34" fillId="0" borderId="0" xfId="0" applyFont="1">
      <alignment vertical="center"/>
    </xf>
    <xf numFmtId="0" fontId="35" fillId="0" borderId="0" xfId="0" applyFont="1">
      <alignment vertical="center"/>
    </xf>
    <xf numFmtId="49" fontId="32" fillId="0" borderId="0" xfId="0" applyNumberFormat="1" applyFont="1" applyAlignment="1">
      <alignment horizontal="center" vertical="center"/>
    </xf>
    <xf numFmtId="0" fontId="0" fillId="0" borderId="0" xfId="0" applyAlignment="1">
      <alignment horizontal="right" vertical="center"/>
    </xf>
    <xf numFmtId="0" fontId="2" fillId="0" borderId="18" xfId="0" applyFont="1" applyBorder="1" applyAlignment="1">
      <alignment horizontal="center" vertical="center" wrapText="1"/>
    </xf>
    <xf numFmtId="0" fontId="55" fillId="0" borderId="0" xfId="0" applyFont="1" applyAlignment="1">
      <alignment horizontal="center" vertical="center"/>
    </xf>
    <xf numFmtId="0" fontId="60" fillId="0" borderId="0" xfId="0" applyFont="1" applyProtection="1">
      <alignment vertical="center"/>
      <protection locked="0"/>
    </xf>
    <xf numFmtId="0" fontId="61" fillId="0" borderId="0" xfId="0" applyFont="1" applyAlignment="1">
      <alignment horizontal="center" vertical="center" wrapText="1"/>
    </xf>
    <xf numFmtId="0" fontId="62" fillId="0" borderId="19" xfId="0" applyFont="1" applyBorder="1" applyAlignment="1">
      <alignment horizontal="right" vertical="center"/>
    </xf>
    <xf numFmtId="0" fontId="63" fillId="0" borderId="0" xfId="0" applyFont="1" applyAlignment="1">
      <alignment horizontal="left" vertical="top"/>
    </xf>
    <xf numFmtId="0" fontId="4" fillId="0" borderId="19" xfId="0" applyFont="1" applyBorder="1" applyAlignment="1">
      <alignment vertical="center"/>
    </xf>
    <xf numFmtId="0" fontId="4" fillId="0" borderId="13" xfId="0" applyFont="1" applyBorder="1" applyAlignment="1">
      <alignment vertical="center"/>
    </xf>
    <xf numFmtId="0" fontId="65" fillId="0" borderId="13" xfId="0" applyFont="1" applyBorder="1" applyAlignment="1">
      <alignment vertical="center"/>
    </xf>
    <xf numFmtId="0" fontId="26" fillId="0" borderId="0" xfId="0" applyFont="1" applyAlignment="1">
      <alignment horizontal="center" vertical="center" wrapText="1"/>
    </xf>
    <xf numFmtId="0" fontId="4" fillId="0" borderId="0" xfId="0" applyFont="1" applyAlignment="1">
      <alignment horizontal="center" vertical="center"/>
    </xf>
    <xf numFmtId="0" fontId="0" fillId="0" borderId="68" xfId="0" applyBorder="1" applyAlignment="1">
      <alignment horizontal="center" vertical="center"/>
    </xf>
    <xf numFmtId="0" fontId="3" fillId="0" borderId="67" xfId="0" applyFont="1" applyBorder="1" applyAlignment="1">
      <alignment horizontal="center" vertical="center"/>
    </xf>
    <xf numFmtId="0" fontId="38" fillId="0" borderId="35" xfId="0" applyFont="1" applyBorder="1" applyAlignment="1">
      <alignment horizontal="center" vertical="center"/>
    </xf>
    <xf numFmtId="0" fontId="0" fillId="0" borderId="0" xfId="0" applyAlignment="1">
      <alignment horizontal="center" vertical="center"/>
    </xf>
    <xf numFmtId="0" fontId="4" fillId="0" borderId="35" xfId="0" applyFont="1" applyBorder="1" applyAlignment="1" applyProtection="1">
      <alignment horizontal="center" vertical="center" shrinkToFit="1"/>
      <protection locked="0"/>
    </xf>
    <xf numFmtId="0" fontId="0" fillId="0" borderId="71" xfId="0" applyBorder="1" applyAlignment="1" applyProtection="1">
      <alignment horizontal="center" vertical="center"/>
      <protection locked="0"/>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24" xfId="0" applyFont="1" applyBorder="1" applyAlignment="1" applyProtection="1">
      <alignment horizontal="center" vertical="center" shrinkToFit="1"/>
      <protection locked="0"/>
    </xf>
    <xf numFmtId="0" fontId="0" fillId="0" borderId="70" xfId="0" applyBorder="1" applyAlignment="1" applyProtection="1">
      <alignment horizontal="center" vertical="center"/>
      <protection locked="0"/>
    </xf>
    <xf numFmtId="49" fontId="40" fillId="0" borderId="0" xfId="0" applyNumberFormat="1" applyFont="1" applyAlignment="1">
      <alignment horizontal="center" vertical="center"/>
    </xf>
    <xf numFmtId="0" fontId="41" fillId="0" borderId="0" xfId="0" applyFont="1" applyAlignment="1">
      <alignment horizontal="left" vertical="center" shrinkToFit="1"/>
    </xf>
    <xf numFmtId="0" fontId="4" fillId="0" borderId="61" xfId="0" applyFont="1" applyBorder="1" applyAlignment="1">
      <alignment horizontal="center" shrinkToFit="1"/>
    </xf>
    <xf numFmtId="0" fontId="4" fillId="0" borderId="40" xfId="0" applyFont="1" applyBorder="1" applyAlignment="1">
      <alignment horizontal="center" shrinkToFit="1"/>
    </xf>
    <xf numFmtId="0" fontId="4" fillId="0" borderId="62" xfId="0" applyFont="1" applyBorder="1" applyAlignment="1">
      <alignment horizontal="center" shrinkToFit="1"/>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42" xfId="0" applyFont="1" applyBorder="1" applyAlignment="1">
      <alignment horizontal="distributed" vertical="center" indent="1"/>
    </xf>
    <xf numFmtId="0" fontId="4" fillId="0" borderId="66" xfId="0" applyFont="1" applyBorder="1" applyAlignment="1">
      <alignment horizontal="distributed" vertical="center" indent="1"/>
    </xf>
    <xf numFmtId="0" fontId="29" fillId="0" borderId="74" xfId="0" applyFont="1" applyBorder="1" applyAlignment="1" applyProtection="1">
      <alignment horizontal="center" vertical="center" shrinkToFit="1"/>
      <protection locked="0"/>
    </xf>
    <xf numFmtId="0" fontId="29" fillId="0" borderId="76" xfId="0" applyFont="1" applyBorder="1" applyAlignment="1" applyProtection="1">
      <alignment horizontal="center" vertical="center" shrinkToFit="1"/>
      <protection locked="0"/>
    </xf>
    <xf numFmtId="0" fontId="0" fillId="0" borderId="75" xfId="0" applyBorder="1" applyAlignment="1" applyProtection="1">
      <alignment horizontal="center" vertical="center" shrinkToFit="1"/>
      <protection locked="0"/>
    </xf>
    <xf numFmtId="0" fontId="0" fillId="0" borderId="10" xfId="0" applyBorder="1" applyAlignment="1">
      <alignment horizontal="center" vertical="center" textRotation="255"/>
    </xf>
    <xf numFmtId="0" fontId="0" fillId="0" borderId="14" xfId="0" applyBorder="1" applyAlignment="1">
      <alignment horizontal="center" vertical="center" textRotation="255"/>
    </xf>
    <xf numFmtId="0" fontId="0" fillId="0" borderId="27" xfId="0" applyBorder="1" applyAlignment="1">
      <alignment horizontal="center" vertical="center" textRotation="255"/>
    </xf>
    <xf numFmtId="0" fontId="5" fillId="0" borderId="0" xfId="0" applyFont="1" applyProtection="1">
      <alignment vertical="center"/>
      <protection locked="0"/>
    </xf>
    <xf numFmtId="0" fontId="0" fillId="0" borderId="0" xfId="0" applyProtection="1">
      <alignment vertical="center"/>
      <protection locked="0"/>
    </xf>
    <xf numFmtId="0" fontId="3" fillId="0" borderId="21" xfId="0" applyFont="1" applyBorder="1" applyAlignment="1">
      <alignment horizontal="distributed" vertical="center" indent="1"/>
    </xf>
    <xf numFmtId="0" fontId="3" fillId="0" borderId="17" xfId="0" applyFont="1" applyBorder="1" applyAlignment="1">
      <alignment horizontal="distributed" vertical="center" indent="1"/>
    </xf>
    <xf numFmtId="0" fontId="4" fillId="0" borderId="2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shrinkToFit="1"/>
      <protection locked="0"/>
    </xf>
    <xf numFmtId="0" fontId="0" fillId="0" borderId="16" xfId="0" applyBorder="1" applyAlignment="1" applyProtection="1">
      <alignment horizontal="center" vertical="center"/>
      <protection locked="0"/>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12" fillId="0" borderId="67" xfId="28" applyFill="1" applyBorder="1" applyAlignment="1" applyProtection="1">
      <alignment horizontal="center" vertical="center"/>
      <protection locked="0"/>
    </xf>
    <xf numFmtId="0" fontId="38" fillId="0" borderId="35" xfId="0" applyFont="1" applyBorder="1" applyAlignment="1" applyProtection="1">
      <alignment horizontal="center" vertical="center"/>
      <protection locked="0"/>
    </xf>
    <xf numFmtId="0" fontId="38" fillId="0" borderId="71" xfId="0" applyFont="1" applyBorder="1" applyAlignment="1" applyProtection="1">
      <alignment horizontal="center" vertical="center"/>
      <protection locked="0"/>
    </xf>
    <xf numFmtId="0" fontId="29" fillId="0" borderId="74" xfId="0" applyFont="1" applyBorder="1" applyAlignment="1" applyProtection="1">
      <alignment horizontal="left" vertical="center" shrinkToFit="1"/>
      <protection locked="0"/>
    </xf>
    <xf numFmtId="0" fontId="29" fillId="0" borderId="76" xfId="0" applyFont="1" applyBorder="1" applyAlignment="1" applyProtection="1">
      <alignment horizontal="left" vertical="center" shrinkToFit="1"/>
      <protection locked="0"/>
    </xf>
    <xf numFmtId="0" fontId="0" fillId="0" borderId="75" xfId="0" applyBorder="1" applyAlignment="1" applyProtection="1">
      <alignment horizontal="left" vertical="center" shrinkToFit="1"/>
      <protection locked="0"/>
    </xf>
    <xf numFmtId="0" fontId="55" fillId="0" borderId="0" xfId="0" applyFont="1" applyAlignment="1">
      <alignment horizontal="center" shrinkToFit="1"/>
    </xf>
    <xf numFmtId="0" fontId="55" fillId="0" borderId="0" xfId="0" applyFont="1" applyAlignment="1">
      <alignment horizontal="center" vertical="center" shrinkToFit="1"/>
    </xf>
    <xf numFmtId="0" fontId="45" fillId="0" borderId="10" xfId="0" applyFont="1" applyBorder="1" applyAlignment="1">
      <alignment horizontal="center" vertical="center" textRotation="255"/>
    </xf>
    <xf numFmtId="0" fontId="45" fillId="0" borderId="14" xfId="0" applyFont="1" applyBorder="1" applyAlignment="1">
      <alignment horizontal="center" vertical="center" textRotation="255"/>
    </xf>
    <xf numFmtId="0" fontId="45" fillId="0" borderId="27" xfId="0" applyFont="1" applyBorder="1" applyAlignment="1">
      <alignment horizontal="center" vertical="center" textRotation="255"/>
    </xf>
    <xf numFmtId="0" fontId="38" fillId="0" borderId="71" xfId="0" applyFont="1" applyBorder="1" applyAlignment="1">
      <alignment horizontal="center" vertical="center"/>
    </xf>
    <xf numFmtId="0" fontId="38" fillId="0" borderId="67" xfId="0" applyFont="1" applyBorder="1" applyAlignment="1">
      <alignment horizontal="center" vertical="center"/>
    </xf>
    <xf numFmtId="0" fontId="3" fillId="0" borderId="16" xfId="0" applyFont="1" applyBorder="1" applyAlignment="1">
      <alignment horizontal="distributed" vertical="center" indent="1"/>
    </xf>
    <xf numFmtId="0" fontId="5" fillId="0" borderId="0" xfId="0" applyFont="1">
      <alignment vertical="center"/>
    </xf>
    <xf numFmtId="0" fontId="0" fillId="0" borderId="0" xfId="0">
      <alignment vertical="center"/>
    </xf>
    <xf numFmtId="0" fontId="56" fillId="0" borderId="0" xfId="0" applyFont="1" applyAlignment="1">
      <alignment horizontal="center" vertical="center" wrapText="1"/>
    </xf>
    <xf numFmtId="0" fontId="29" fillId="0" borderId="66" xfId="0" applyFont="1" applyBorder="1" applyAlignment="1">
      <alignment horizontal="center" vertical="center" wrapText="1" shrinkToFit="1"/>
    </xf>
    <xf numFmtId="0" fontId="29" fillId="0" borderId="69" xfId="0" applyFont="1" applyBorder="1" applyAlignment="1">
      <alignment horizontal="center" vertical="center" wrapText="1" shrinkToFit="1"/>
    </xf>
    <xf numFmtId="0" fontId="4" fillId="0" borderId="34"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0" fillId="0" borderId="16" xfId="0" applyBorder="1" applyAlignment="1">
      <alignment horizontal="center" vertical="center"/>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4" fillId="0" borderId="21"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10"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27" xfId="0" applyFont="1" applyBorder="1" applyAlignment="1">
      <alignment horizontal="center" vertical="center" textRotation="255"/>
    </xf>
    <xf numFmtId="49" fontId="12" fillId="0" borderId="67" xfId="28" applyNumberFormat="1" applyBorder="1" applyAlignment="1" applyProtection="1">
      <alignment horizontal="center" vertical="center"/>
    </xf>
    <xf numFmtId="49" fontId="12" fillId="0" borderId="35" xfId="28" applyNumberFormat="1" applyBorder="1" applyAlignment="1" applyProtection="1">
      <alignment horizontal="center" vertical="center"/>
    </xf>
    <xf numFmtId="49" fontId="5" fillId="0" borderId="71" xfId="0" applyNumberFormat="1" applyFont="1" applyBorder="1" applyAlignment="1">
      <alignment horizontal="center" vertical="center"/>
    </xf>
    <xf numFmtId="0" fontId="0" fillId="0" borderId="0" xfId="0" applyAlignment="1">
      <alignment horizontal="center" vertical="center" wrapText="1"/>
    </xf>
    <xf numFmtId="0" fontId="4" fillId="0" borderId="0" xfId="0" applyFont="1">
      <alignment vertical="center"/>
    </xf>
    <xf numFmtId="0" fontId="54" fillId="0" borderId="0" xfId="0" applyFont="1" applyAlignment="1">
      <alignment horizontal="center" vertical="center"/>
    </xf>
    <xf numFmtId="0" fontId="51" fillId="0" borderId="0" xfId="0" applyFont="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4" xfId="0" applyFont="1" applyBorder="1" applyAlignment="1">
      <alignment horizontal="center" vertical="center"/>
    </xf>
    <xf numFmtId="0" fontId="28" fillId="0" borderId="72" xfId="0" applyFont="1" applyBorder="1" applyAlignment="1">
      <alignment horizontal="center" vertical="center"/>
    </xf>
    <xf numFmtId="0" fontId="0" fillId="0" borderId="73" xfId="0" applyBorder="1">
      <alignment vertical="center"/>
    </xf>
    <xf numFmtId="0" fontId="52" fillId="0" borderId="74" xfId="0" applyFont="1" applyBorder="1" applyAlignment="1">
      <alignment horizontal="center" vertical="center"/>
    </xf>
    <xf numFmtId="0" fontId="52" fillId="0" borderId="75" xfId="0" applyFont="1" applyBorder="1" applyAlignment="1">
      <alignment horizontal="center" vertical="center"/>
    </xf>
    <xf numFmtId="0" fontId="4" fillId="0" borderId="21" xfId="0" applyFont="1" applyBorder="1">
      <alignment vertical="center"/>
    </xf>
    <xf numFmtId="0" fontId="0" fillId="0" borderId="17" xfId="0" applyBorder="1">
      <alignment vertical="center"/>
    </xf>
    <xf numFmtId="0" fontId="4" fillId="0" borderId="10" xfId="0" applyFont="1" applyBorder="1" applyAlignment="1">
      <alignment horizontal="center" vertical="top" textRotation="255"/>
    </xf>
    <xf numFmtId="0" fontId="4" fillId="0" borderId="14" xfId="0" applyFont="1" applyBorder="1" applyAlignment="1">
      <alignment horizontal="center" vertical="top" textRotation="255"/>
    </xf>
    <xf numFmtId="0" fontId="4" fillId="0" borderId="27" xfId="0" applyFont="1" applyBorder="1" applyAlignment="1">
      <alignment horizontal="center" vertical="top" textRotation="255"/>
    </xf>
    <xf numFmtId="0" fontId="0" fillId="0" borderId="14" xfId="0" applyBorder="1" applyAlignment="1">
      <alignment horizontal="center" vertical="top" textRotation="255"/>
    </xf>
    <xf numFmtId="0" fontId="0" fillId="0" borderId="27" xfId="0" applyBorder="1" applyAlignment="1">
      <alignment horizontal="center" vertical="top" textRotation="255"/>
    </xf>
    <xf numFmtId="0" fontId="50" fillId="0" borderId="0" xfId="0" applyFont="1" applyAlignment="1">
      <alignment horizontal="center" vertical="center"/>
    </xf>
    <xf numFmtId="0" fontId="4" fillId="28" borderId="21" xfId="0" applyFont="1" applyFill="1" applyBorder="1" applyAlignment="1">
      <alignment horizontal="center" vertical="center"/>
    </xf>
    <xf numFmtId="0" fontId="0" fillId="28" borderId="16" xfId="0" applyFill="1" applyBorder="1" applyAlignment="1">
      <alignment horizontal="center" vertical="center"/>
    </xf>
    <xf numFmtId="0" fontId="29" fillId="0" borderId="74" xfId="0" applyFont="1" applyBorder="1" applyAlignment="1">
      <alignment horizontal="center" vertical="center" wrapText="1" shrinkToFit="1"/>
    </xf>
    <xf numFmtId="0" fontId="29" fillId="0" borderId="76" xfId="0" applyFont="1" applyBorder="1" applyAlignment="1">
      <alignment horizontal="center" vertical="center" wrapText="1" shrinkToFit="1"/>
    </xf>
    <xf numFmtId="0" fontId="0" fillId="0" borderId="75" xfId="0" applyBorder="1" applyAlignment="1">
      <alignment horizontal="center" vertical="center" wrapText="1" shrinkToFit="1"/>
    </xf>
    <xf numFmtId="0" fontId="34"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46">
    <dxf>
      <fill>
        <patternFill>
          <bgColor rgb="FFFFFFCC"/>
        </patternFill>
      </fill>
    </dxf>
    <dxf>
      <fill>
        <patternFill>
          <bgColor rgb="FFFFFF99"/>
        </patternFill>
      </fill>
    </dxf>
    <dxf>
      <font>
        <color auto="1"/>
      </font>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9" tint="0.79998168889431442"/>
        </patternFill>
      </fill>
    </dxf>
    <dxf>
      <fill>
        <patternFill>
          <bgColor rgb="FFFFFF99"/>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ont>
        <color auto="1"/>
      </font>
      <fill>
        <patternFill>
          <bgColor rgb="FFFFFFCC"/>
        </patternFill>
      </fill>
    </dxf>
    <dxf>
      <fill>
        <patternFill>
          <bgColor theme="9" tint="0.79998168889431442"/>
        </patternFill>
      </fill>
    </dxf>
    <dxf>
      <fill>
        <patternFill>
          <bgColor rgb="FFFFFF99"/>
        </patternFill>
      </fill>
    </dxf>
    <dxf>
      <fill>
        <patternFill>
          <bgColor theme="9" tint="0.79998168889431442"/>
        </patternFill>
      </fill>
    </dxf>
    <dxf>
      <fill>
        <patternFill>
          <bgColor rgb="FFFFFF99"/>
        </patternFill>
      </fill>
    </dxf>
    <dxf>
      <fill>
        <patternFill>
          <bgColor rgb="FFFFFFCC"/>
        </patternFill>
      </fill>
    </dxf>
    <dxf>
      <font>
        <color rgb="FF9C0006"/>
      </font>
      <fill>
        <patternFill>
          <bgColor rgb="FFFFC7CE"/>
        </patternFill>
      </fill>
    </dxf>
    <dxf>
      <fill>
        <patternFill>
          <bgColor theme="9" tint="0.79998168889431442"/>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99"/>
        </patternFill>
      </fill>
    </dxf>
    <dxf>
      <fill>
        <patternFill>
          <bgColor rgb="FFFFFFCC"/>
        </patternFill>
      </fill>
    </dxf>
    <dxf>
      <fill>
        <patternFill>
          <bgColor theme="9" tint="0.79998168889431442"/>
        </patternFill>
      </fill>
    </dxf>
    <dxf>
      <fill>
        <patternFill>
          <bgColor rgb="FFFFFF99"/>
        </patternFill>
      </fill>
    </dxf>
    <dxf>
      <font>
        <color rgb="FF9C0006"/>
      </font>
      <fill>
        <patternFill>
          <bgColor rgb="FFFFC7CE"/>
        </patternFill>
      </fill>
    </dxf>
    <dxf>
      <fill>
        <patternFill>
          <bgColor theme="9" tint="0.79998168889431442"/>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99"/>
        </patternFill>
      </fill>
    </dxf>
    <dxf>
      <fill>
        <patternFill>
          <bgColor rgb="FFFFFFCC"/>
        </patternFill>
      </fill>
    </dxf>
    <dxf>
      <fill>
        <patternFill>
          <bgColor theme="9" tint="0.79998168889431442"/>
        </patternFill>
      </fill>
    </dxf>
    <dxf>
      <fill>
        <patternFill>
          <bgColor rgb="FFFFFF99"/>
        </patternFill>
      </fill>
    </dxf>
  </dxfs>
  <tableStyles count="0" defaultTableStyle="TableStyleMedium9" defaultPivotStyle="PivotStyleLight16"/>
  <colors>
    <mruColors>
      <color rgb="FFFFCCFF"/>
      <color rgb="FFFF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14</xdr:col>
      <xdr:colOff>72072</xdr:colOff>
      <xdr:row>6</xdr:row>
      <xdr:rowOff>147637</xdr:rowOff>
    </xdr:from>
    <xdr:to>
      <xdr:col>20</xdr:col>
      <xdr:colOff>610880</xdr:colOff>
      <xdr:row>14</xdr:row>
      <xdr:rowOff>74622</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bwMode="auto">
        <a:xfrm>
          <a:off x="9268460" y="1595437"/>
          <a:ext cx="4920308" cy="1970098"/>
        </a:xfrm>
        <a:prstGeom prst="wedgeRectCallout">
          <a:avLst>
            <a:gd name="adj1" fmla="val -65916"/>
            <a:gd name="adj2" fmla="val -54354"/>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大会に出場しない生徒マネージャーは参加生徒数に含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62546</xdr:colOff>
      <xdr:row>1</xdr:row>
      <xdr:rowOff>201930</xdr:rowOff>
    </xdr:from>
    <xdr:to>
      <xdr:col>20</xdr:col>
      <xdr:colOff>591836</xdr:colOff>
      <xdr:row>6</xdr:row>
      <xdr:rowOff>28575</xdr:rowOff>
    </xdr:to>
    <xdr:sp macro="" textlink="">
      <xdr:nvSpPr>
        <xdr:cNvPr id="3" name="Rectangle 5">
          <a:extLst>
            <a:ext uri="{FF2B5EF4-FFF2-40B4-BE49-F238E27FC236}">
              <a16:creationId xmlns:a16="http://schemas.microsoft.com/office/drawing/2014/main" id="{00000000-0008-0000-0000-000003000000}"/>
            </a:ext>
          </a:extLst>
        </xdr:cNvPr>
        <xdr:cNvSpPr>
          <a:spLocks noChangeArrowheads="1"/>
        </xdr:cNvSpPr>
      </xdr:nvSpPr>
      <xdr:spPr bwMode="auto">
        <a:xfrm>
          <a:off x="9258934" y="430530"/>
          <a:ext cx="4910790" cy="104584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endParaRPr lang="en-US" altLang="ja-JP"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■黄色のセルに入力してください。入力すると色が消えます。</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121920</xdr:colOff>
          <xdr:row>23</xdr:row>
          <xdr:rowOff>152400</xdr:rowOff>
        </xdr:from>
        <xdr:to>
          <xdr:col>3</xdr:col>
          <xdr:colOff>304800</xdr:colOff>
          <xdr:row>25</xdr:row>
          <xdr:rowOff>0</xdr:rowOff>
        </xdr:to>
        <xdr:sp macro="" textlink="">
          <xdr:nvSpPr>
            <xdr:cNvPr id="38913" name="CheckBox1"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35</xdr:row>
          <xdr:rowOff>60960</xdr:rowOff>
        </xdr:from>
        <xdr:to>
          <xdr:col>3</xdr:col>
          <xdr:colOff>266700</xdr:colOff>
          <xdr:row>36</xdr:row>
          <xdr:rowOff>7620</xdr:rowOff>
        </xdr:to>
        <xdr:sp macro="" textlink="">
          <xdr:nvSpPr>
            <xdr:cNvPr id="38914" name="CheckBox2" hidden="1">
              <a:extLst>
                <a:ext uri="{63B3BB69-23CF-44E3-9099-C40C66FF867C}">
                  <a14:compatExt spid="_x0000_s38914"/>
                </a:ext>
                <a:ext uri="{FF2B5EF4-FFF2-40B4-BE49-F238E27FC236}">
                  <a16:creationId xmlns:a16="http://schemas.microsoft.com/office/drawing/2014/main" id="{00000000-0008-0000-00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428625</xdr:colOff>
      <xdr:row>35</xdr:row>
      <xdr:rowOff>247651</xdr:rowOff>
    </xdr:from>
    <xdr:to>
      <xdr:col>3</xdr:col>
      <xdr:colOff>6263</xdr:colOff>
      <xdr:row>43</xdr:row>
      <xdr:rowOff>21168</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890588" y="8548689"/>
          <a:ext cx="382500" cy="1764242"/>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225742</xdr:colOff>
      <xdr:row>34</xdr:row>
      <xdr:rowOff>28575</xdr:rowOff>
    </xdr:from>
    <xdr:to>
      <xdr:col>9</xdr:col>
      <xdr:colOff>80961</xdr:colOff>
      <xdr:row>34</xdr:row>
      <xdr:rowOff>222250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25855" y="8167688"/>
          <a:ext cx="5203506" cy="1412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bIns="0"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ダブルス・シングルス同時出場者は、上記ダブルス記号を記入してください。</a:t>
          </a:r>
        </a:p>
      </xdr:txBody>
    </xdr:sp>
    <xdr:clientData fPrintsWithSheet="0"/>
  </xdr:twoCellAnchor>
  <xdr:twoCellAnchor>
    <xdr:from>
      <xdr:col>2</xdr:col>
      <xdr:colOff>104775</xdr:colOff>
      <xdr:row>34</xdr:row>
      <xdr:rowOff>23812</xdr:rowOff>
    </xdr:from>
    <xdr:to>
      <xdr:col>2</xdr:col>
      <xdr:colOff>300037</xdr:colOff>
      <xdr:row>35</xdr:row>
      <xdr:rowOff>200025</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a:off x="1004888" y="8162925"/>
          <a:ext cx="195262" cy="3476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90487</xdr:colOff>
      <xdr:row>18</xdr:row>
      <xdr:rowOff>61912</xdr:rowOff>
    </xdr:from>
    <xdr:to>
      <xdr:col>4</xdr:col>
      <xdr:colOff>800100</xdr:colOff>
      <xdr:row>21</xdr:row>
      <xdr:rowOff>109537</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990600" y="4562475"/>
          <a:ext cx="1976438" cy="790575"/>
        </a:xfrm>
        <a:prstGeom prst="wedgeRoundRectCallout">
          <a:avLst>
            <a:gd name="adj1" fmla="val -21841"/>
            <a:gd name="adj2" fmla="val -76727"/>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選手の姓と名を分けて入力してください．スペース（空白）は入力しないでください</a:t>
          </a:r>
        </a:p>
      </xdr:txBody>
    </xdr:sp>
    <xdr:clientData/>
  </xdr:twoCellAnchor>
  <xdr:twoCellAnchor>
    <xdr:from>
      <xdr:col>4</xdr:col>
      <xdr:colOff>609600</xdr:colOff>
      <xdr:row>4</xdr:row>
      <xdr:rowOff>204787</xdr:rowOff>
    </xdr:from>
    <xdr:to>
      <xdr:col>8</xdr:col>
      <xdr:colOff>640080</xdr:colOff>
      <xdr:row>5</xdr:row>
      <xdr:rowOff>180975</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2689860" y="982027"/>
          <a:ext cx="2819400" cy="288608"/>
        </a:xfrm>
        <a:prstGeom prst="wedgeRoundRectCallout">
          <a:avLst>
            <a:gd name="adj1" fmla="val 39988"/>
            <a:gd name="adj2" fmla="val 106877"/>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chemeClr val="tx1"/>
              </a:solidFill>
            </a:rPr>
            <a:t>リストにある学校を選べば自動表示されます</a:t>
          </a:r>
        </a:p>
      </xdr:txBody>
    </xdr:sp>
    <xdr:clientData/>
  </xdr:twoCellAnchor>
  <xdr:twoCellAnchor>
    <xdr:from>
      <xdr:col>6</xdr:col>
      <xdr:colOff>333375</xdr:colOff>
      <xdr:row>15</xdr:row>
      <xdr:rowOff>223837</xdr:rowOff>
    </xdr:from>
    <xdr:to>
      <xdr:col>9</xdr:col>
      <xdr:colOff>147637</xdr:colOff>
      <xdr:row>18</xdr:row>
      <xdr:rowOff>195262</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4157663" y="3981450"/>
          <a:ext cx="2238374" cy="714375"/>
        </a:xfrm>
        <a:prstGeom prst="wedgeRoundRectCallout">
          <a:avLst>
            <a:gd name="adj1" fmla="val -51841"/>
            <a:gd name="adj2" fmla="val 101586"/>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ふりがなも姓と名を分けて入力してください．スペース（空白）は入力しないでください</a:t>
          </a:r>
        </a:p>
      </xdr:txBody>
    </xdr:sp>
    <xdr:clientData/>
  </xdr:twoCellAnchor>
  <xdr:twoCellAnchor>
    <xdr:from>
      <xdr:col>3</xdr:col>
      <xdr:colOff>261937</xdr:colOff>
      <xdr:row>0</xdr:row>
      <xdr:rowOff>42863</xdr:rowOff>
    </xdr:from>
    <xdr:to>
      <xdr:col>6</xdr:col>
      <xdr:colOff>652462</xdr:colOff>
      <xdr:row>4</xdr:row>
      <xdr:rowOff>71439</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1528762" y="42863"/>
          <a:ext cx="2947988" cy="809626"/>
        </a:xfrm>
        <a:prstGeom prst="roundRect">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800">
              <a:solidFill>
                <a:schemeClr val="tx1"/>
              </a:solidFill>
              <a:latin typeface="AR P悠々ｺﾞｼｯｸ体E04" panose="040B0900000000000000" pitchFamily="50" charset="-128"/>
              <a:ea typeface="AR P悠々ｺﾞｼｯｸ体E04" panose="040B0900000000000000" pitchFamily="50" charset="-128"/>
            </a:rPr>
            <a:t>黄色のセルに必要な情報を入力してください．</a:t>
          </a:r>
        </a:p>
      </xdr:txBody>
    </xdr:sp>
    <xdr:clientData/>
  </xdr:twoCellAnchor>
  <xdr:twoCellAnchor>
    <xdr:from>
      <xdr:col>9</xdr:col>
      <xdr:colOff>390526</xdr:colOff>
      <xdr:row>6</xdr:row>
      <xdr:rowOff>57149</xdr:rowOff>
    </xdr:from>
    <xdr:to>
      <xdr:col>12</xdr:col>
      <xdr:colOff>300037</xdr:colOff>
      <xdr:row>8</xdr:row>
      <xdr:rowOff>52388</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6638926" y="1504949"/>
          <a:ext cx="1876424" cy="681039"/>
        </a:xfrm>
        <a:prstGeom prst="wedgeRoundRectCallout">
          <a:avLst>
            <a:gd name="adj1" fmla="val -78501"/>
            <a:gd name="adj2" fmla="val 664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kumimoji="1" lang="ja-JP" altLang="ja-JP" sz="1100">
              <a:solidFill>
                <a:sysClr val="windowText" lastClr="000000"/>
              </a:solidFill>
              <a:effectLst/>
              <a:latin typeface="+mn-lt"/>
              <a:ea typeface="+mn-ea"/>
              <a:cs typeface="+mn-cs"/>
            </a:rPr>
            <a:t>リストから略校名を選びます．リストにない場合は５文字以内で入力してください</a:t>
          </a:r>
          <a:endParaRPr lang="ja-JP" altLang="ja-JP">
            <a:solidFill>
              <a:sysClr val="windowText" lastClr="000000"/>
            </a:solidFill>
            <a:effectLst/>
          </a:endParaRPr>
        </a:p>
      </xdr:txBody>
    </xdr:sp>
    <xdr:clientData/>
  </xdr:twoCellAnchor>
  <xdr:twoCellAnchor>
    <xdr:from>
      <xdr:col>3</xdr:col>
      <xdr:colOff>733425</xdr:colOff>
      <xdr:row>6</xdr:row>
      <xdr:rowOff>90488</xdr:rowOff>
    </xdr:from>
    <xdr:to>
      <xdr:col>6</xdr:col>
      <xdr:colOff>414336</xdr:colOff>
      <xdr:row>7</xdr:row>
      <xdr:rowOff>452438</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000250" y="1538288"/>
          <a:ext cx="2238374" cy="514350"/>
        </a:xfrm>
        <a:prstGeom prst="wedgeRoundRectCallout">
          <a:avLst>
            <a:gd name="adj1" fmla="val -25883"/>
            <a:gd name="adj2" fmla="val 85994"/>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連絡を取るためにも，必ず入力してください．</a:t>
          </a:r>
        </a:p>
      </xdr:txBody>
    </xdr:sp>
    <xdr:clientData/>
  </xdr:twoCellAnchor>
  <xdr:twoCellAnchor>
    <xdr:from>
      <xdr:col>2</xdr:col>
      <xdr:colOff>23810</xdr:colOff>
      <xdr:row>9</xdr:row>
      <xdr:rowOff>23813</xdr:rowOff>
    </xdr:from>
    <xdr:to>
      <xdr:col>9</xdr:col>
      <xdr:colOff>900112</xdr:colOff>
      <xdr:row>13</xdr:row>
      <xdr:rowOff>14289</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923923" y="2281238"/>
          <a:ext cx="6224589" cy="105727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endParaRPr kumimoji="1" lang="ja-JP" altLang="en-US" sz="1800">
            <a:solidFill>
              <a:schemeClr val="tx1"/>
            </a:solidFill>
            <a:latin typeface="AR P悠々ｺﾞｼｯｸ体E04" panose="040B0900000000000000" pitchFamily="50" charset="-128"/>
            <a:ea typeface="AR P悠々ｺﾞｼｯｸ体E04" panose="040B0900000000000000" pitchFamily="50" charset="-128"/>
          </a:endParaRPr>
        </a:p>
      </xdr:txBody>
    </xdr:sp>
    <xdr:clientData/>
  </xdr:twoCellAnchor>
  <xdr:twoCellAnchor>
    <xdr:from>
      <xdr:col>4</xdr:col>
      <xdr:colOff>547686</xdr:colOff>
      <xdr:row>28</xdr:row>
      <xdr:rowOff>204788</xdr:rowOff>
    </xdr:from>
    <xdr:to>
      <xdr:col>8</xdr:col>
      <xdr:colOff>300036</xdr:colOff>
      <xdr:row>31</xdr:row>
      <xdr:rowOff>76200</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2714624" y="6972301"/>
          <a:ext cx="2638425" cy="557212"/>
        </a:xfrm>
        <a:prstGeom prst="wedgeRoundRectCallout">
          <a:avLst>
            <a:gd name="adj1" fmla="val -21841"/>
            <a:gd name="adj2" fmla="val -76727"/>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a:solidFill>
                <a:schemeClr val="tx1"/>
              </a:solidFill>
            </a:rPr>
            <a:t>ダブルス，シングルスも団体戦名簿と同様に姓と名を分けて入力してください</a:t>
          </a:r>
        </a:p>
      </xdr:txBody>
    </xdr:sp>
    <xdr:clientData/>
  </xdr:twoCellAnchor>
  <xdr:twoCellAnchor>
    <xdr:from>
      <xdr:col>10</xdr:col>
      <xdr:colOff>457200</xdr:colOff>
      <xdr:row>14</xdr:row>
      <xdr:rowOff>157162</xdr:rowOff>
    </xdr:from>
    <xdr:to>
      <xdr:col>17</xdr:col>
      <xdr:colOff>14288</xdr:colOff>
      <xdr:row>43</xdr:row>
      <xdr:rowOff>47625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605713" y="3648075"/>
          <a:ext cx="4057650" cy="6691313"/>
        </a:xfrm>
        <a:prstGeom prst="roundRect">
          <a:avLst/>
        </a:prstGeom>
        <a:solidFill>
          <a:schemeClr val="tx2">
            <a:lumMod val="20000"/>
            <a:lumOff val="80000"/>
            <a:alpha val="4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この部分は専門部で使用します</a:t>
          </a:r>
          <a:endParaRPr kumimoji="1" lang="en-US" altLang="ja-JP" sz="1100">
            <a:solidFill>
              <a:srgbClr val="FF0000"/>
            </a:solidFill>
          </a:endParaRPr>
        </a:p>
      </xdr:txBody>
    </xdr:sp>
    <xdr:clientData/>
  </xdr:twoCellAnchor>
  <xdr:twoCellAnchor>
    <xdr:from>
      <xdr:col>3</xdr:col>
      <xdr:colOff>495299</xdr:colOff>
      <xdr:row>37</xdr:row>
      <xdr:rowOff>76200</xdr:rowOff>
    </xdr:from>
    <xdr:to>
      <xdr:col>6</xdr:col>
      <xdr:colOff>576261</xdr:colOff>
      <xdr:row>39</xdr:row>
      <xdr:rowOff>128587</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1762124" y="8853488"/>
          <a:ext cx="2638425" cy="557212"/>
        </a:xfrm>
        <a:prstGeom prst="wedgeRoundRectCallout">
          <a:avLst>
            <a:gd name="adj1" fmla="val -69314"/>
            <a:gd name="adj2" fmla="val -10060"/>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a:solidFill>
                <a:schemeClr val="tx1"/>
              </a:solidFill>
            </a:rPr>
            <a:t>ダブルスと重複して出場する場合，ダブルスの記号をリストから選んでください．</a:t>
          </a:r>
        </a:p>
      </xdr:txBody>
    </xdr:sp>
    <xdr:clientData/>
  </xdr:twoCellAnchor>
  <xdr:twoCellAnchor>
    <xdr:from>
      <xdr:col>9</xdr:col>
      <xdr:colOff>890588</xdr:colOff>
      <xdr:row>14</xdr:row>
      <xdr:rowOff>204786</xdr:rowOff>
    </xdr:from>
    <xdr:to>
      <xdr:col>14</xdr:col>
      <xdr:colOff>180974</xdr:colOff>
      <xdr:row>18</xdr:row>
      <xdr:rowOff>157162</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7138988" y="3695699"/>
          <a:ext cx="2238374" cy="962026"/>
        </a:xfrm>
        <a:prstGeom prst="wedgeRoundRectCallout">
          <a:avLst>
            <a:gd name="adj1" fmla="val -64181"/>
            <a:gd name="adj2" fmla="val -15081"/>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登録番号が間に合っていない場合は「登録中」で結構です．</a:t>
          </a:r>
          <a:endParaRPr kumimoji="1" lang="en-US" altLang="ja-JP" sz="1100">
            <a:solidFill>
              <a:schemeClr val="tx1"/>
            </a:solidFill>
          </a:endParaRPr>
        </a:p>
        <a:p>
          <a:pPr algn="l"/>
          <a:r>
            <a:rPr kumimoji="1" lang="ja-JP" altLang="en-US" sz="1100">
              <a:solidFill>
                <a:schemeClr val="tx1"/>
              </a:solidFill>
            </a:rPr>
            <a:t>未登録の場合は必ず県協会に登録申請してください</a:t>
          </a:r>
        </a:p>
      </xdr:txBody>
    </xdr:sp>
    <xdr:clientData/>
  </xdr:twoCellAnchor>
  <xdr:twoCellAnchor>
    <xdr:from>
      <xdr:col>10</xdr:col>
      <xdr:colOff>428627</xdr:colOff>
      <xdr:row>0</xdr:row>
      <xdr:rowOff>119062</xdr:rowOff>
    </xdr:from>
    <xdr:to>
      <xdr:col>13</xdr:col>
      <xdr:colOff>366713</xdr:colOff>
      <xdr:row>2</xdr:row>
      <xdr:rowOff>71438</xdr:rowOff>
    </xdr:to>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7577140" y="119062"/>
          <a:ext cx="1495423" cy="409576"/>
        </a:xfrm>
        <a:prstGeom prst="wedgeRoundRectCallout">
          <a:avLst>
            <a:gd name="adj1" fmla="val -75709"/>
            <a:gd name="adj2" fmla="val 14787"/>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kumimoji="1" lang="ja-JP" altLang="en-US" sz="1100">
              <a:solidFill>
                <a:sysClr val="windowText" lastClr="000000"/>
              </a:solidFill>
              <a:effectLst/>
              <a:latin typeface="+mn-lt"/>
              <a:ea typeface="+mn-ea"/>
              <a:cs typeface="+mn-cs"/>
            </a:rPr>
            <a:t>参加人数を入力すると自動計算されます</a:t>
          </a:r>
          <a:endParaRPr lang="ja-JP" altLang="ja-JP">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72072</xdr:colOff>
      <xdr:row>6</xdr:row>
      <xdr:rowOff>147637</xdr:rowOff>
    </xdr:from>
    <xdr:to>
      <xdr:col>20</xdr:col>
      <xdr:colOff>610880</xdr:colOff>
      <xdr:row>14</xdr:row>
      <xdr:rowOff>74622</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9011285" y="1595437"/>
          <a:ext cx="4144020" cy="2070110"/>
        </a:xfrm>
        <a:prstGeom prst="wedgeRectCallout">
          <a:avLst>
            <a:gd name="adj1" fmla="val -65916"/>
            <a:gd name="adj2" fmla="val -54354"/>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団体・個人戦ともに出場しない生徒マネージャーは参加生徒数に含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62546</xdr:colOff>
      <xdr:row>1</xdr:row>
      <xdr:rowOff>201930</xdr:rowOff>
    </xdr:from>
    <xdr:to>
      <xdr:col>20</xdr:col>
      <xdr:colOff>591836</xdr:colOff>
      <xdr:row>6</xdr:row>
      <xdr:rowOff>28575</xdr:rowOff>
    </xdr:to>
    <xdr:sp macro="" textlink="">
      <xdr:nvSpPr>
        <xdr:cNvPr id="1029" name="Rectangle 5">
          <a:extLst>
            <a:ext uri="{FF2B5EF4-FFF2-40B4-BE49-F238E27FC236}">
              <a16:creationId xmlns:a16="http://schemas.microsoft.com/office/drawing/2014/main" id="{00000000-0008-0000-0100-000005040000}"/>
            </a:ext>
          </a:extLst>
        </xdr:cNvPr>
        <xdr:cNvSpPr>
          <a:spLocks noChangeArrowheads="1"/>
        </xdr:cNvSpPr>
      </xdr:nvSpPr>
      <xdr:spPr bwMode="auto">
        <a:xfrm>
          <a:off x="9001759" y="430530"/>
          <a:ext cx="4134502" cy="104584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endParaRPr lang="en-US" altLang="ja-JP"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■黄色のセルに入力してください。入力すると色が消えます。</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121920</xdr:colOff>
          <xdr:row>23</xdr:row>
          <xdr:rowOff>152400</xdr:rowOff>
        </xdr:from>
        <xdr:to>
          <xdr:col>3</xdr:col>
          <xdr:colOff>304800</xdr:colOff>
          <xdr:row>25</xdr:row>
          <xdr:rowOff>0</xdr:rowOff>
        </xdr:to>
        <xdr:sp macro="" textlink="">
          <xdr:nvSpPr>
            <xdr:cNvPr id="1118" name="CheckBox1"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35</xdr:row>
          <xdr:rowOff>60960</xdr:rowOff>
        </xdr:from>
        <xdr:to>
          <xdr:col>3</xdr:col>
          <xdr:colOff>266700</xdr:colOff>
          <xdr:row>36</xdr:row>
          <xdr:rowOff>7620</xdr:rowOff>
        </xdr:to>
        <xdr:sp macro="" textlink="">
          <xdr:nvSpPr>
            <xdr:cNvPr id="1120" name="CheckBox2"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428625</xdr:colOff>
      <xdr:row>35</xdr:row>
      <xdr:rowOff>247651</xdr:rowOff>
    </xdr:from>
    <xdr:to>
      <xdr:col>3</xdr:col>
      <xdr:colOff>6263</xdr:colOff>
      <xdr:row>43</xdr:row>
      <xdr:rowOff>21168</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952500" y="8829676"/>
          <a:ext cx="377825" cy="175471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225742</xdr:colOff>
      <xdr:row>34</xdr:row>
      <xdr:rowOff>28575</xdr:rowOff>
    </xdr:from>
    <xdr:to>
      <xdr:col>9</xdr:col>
      <xdr:colOff>80961</xdr:colOff>
      <xdr:row>34</xdr:row>
      <xdr:rowOff>222250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008380" y="8639175"/>
          <a:ext cx="4395470" cy="193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bIns="0"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ダブルス・シングルス同時出場者は、上記ダブルス記号を記入してください。</a:t>
          </a:r>
        </a:p>
      </xdr:txBody>
    </xdr:sp>
    <xdr:clientData fPrintsWithSheet="0"/>
  </xdr:twoCellAnchor>
  <xdr:twoCellAnchor>
    <xdr:from>
      <xdr:col>2</xdr:col>
      <xdr:colOff>66675</xdr:colOff>
      <xdr:row>34</xdr:row>
      <xdr:rowOff>23812</xdr:rowOff>
    </xdr:from>
    <xdr:to>
      <xdr:col>2</xdr:col>
      <xdr:colOff>261937</xdr:colOff>
      <xdr:row>35</xdr:row>
      <xdr:rowOff>200025</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a:off x="927735" y="8977312"/>
          <a:ext cx="195262" cy="34385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105410</xdr:colOff>
      <xdr:row>7</xdr:row>
      <xdr:rowOff>0</xdr:rowOff>
    </xdr:from>
    <xdr:to>
      <xdr:col>20</xdr:col>
      <xdr:colOff>531189</xdr:colOff>
      <xdr:row>14</xdr:row>
      <xdr:rowOff>79385</xdr:rowOff>
    </xdr:to>
    <xdr:sp macro="" textlink="">
      <xdr:nvSpPr>
        <xdr:cNvPr id="2" name="AutoShape 4">
          <a:extLst>
            <a:ext uri="{FF2B5EF4-FFF2-40B4-BE49-F238E27FC236}">
              <a16:creationId xmlns:a16="http://schemas.microsoft.com/office/drawing/2014/main" id="{00000000-0008-0000-0200-000002000000}"/>
            </a:ext>
          </a:extLst>
        </xdr:cNvPr>
        <xdr:cNvSpPr>
          <a:spLocks noChangeArrowheads="1"/>
        </xdr:cNvSpPr>
      </xdr:nvSpPr>
      <xdr:spPr bwMode="auto">
        <a:xfrm>
          <a:off x="8359140" y="1280160"/>
          <a:ext cx="3870960" cy="2074545"/>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114934</xdr:colOff>
      <xdr:row>0</xdr:row>
      <xdr:rowOff>125730</xdr:rowOff>
    </xdr:from>
    <xdr:to>
      <xdr:col>20</xdr:col>
      <xdr:colOff>549239</xdr:colOff>
      <xdr:row>4</xdr:row>
      <xdr:rowOff>209550</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8368664" y="125730"/>
          <a:ext cx="3884295" cy="861060"/>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137160</xdr:colOff>
          <xdr:row>23</xdr:row>
          <xdr:rowOff>152400</xdr:rowOff>
        </xdr:from>
        <xdr:to>
          <xdr:col>3</xdr:col>
          <xdr:colOff>297180</xdr:colOff>
          <xdr:row>24</xdr:row>
          <xdr:rowOff>175260</xdr:rowOff>
        </xdr:to>
        <xdr:sp macro="" textlink="">
          <xdr:nvSpPr>
            <xdr:cNvPr id="24577" name="CheckBox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34</xdr:row>
          <xdr:rowOff>160020</xdr:rowOff>
        </xdr:from>
        <xdr:to>
          <xdr:col>3</xdr:col>
          <xdr:colOff>327660</xdr:colOff>
          <xdr:row>35</xdr:row>
          <xdr:rowOff>160020</xdr:rowOff>
        </xdr:to>
        <xdr:sp macro="" textlink="">
          <xdr:nvSpPr>
            <xdr:cNvPr id="24578" name="CheckBox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0</xdr:colOff>
      <xdr:row>35</xdr:row>
      <xdr:rowOff>295275</xdr:rowOff>
    </xdr:from>
    <xdr:to>
      <xdr:col>3</xdr:col>
      <xdr:colOff>12700</xdr:colOff>
      <xdr:row>43</xdr:row>
      <xdr:rowOff>6350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787400" y="9007475"/>
          <a:ext cx="406400" cy="322262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0</xdr:col>
      <xdr:colOff>9525</xdr:colOff>
      <xdr:row>15</xdr:row>
      <xdr:rowOff>31750</xdr:rowOff>
    </xdr:from>
    <xdr:to>
      <xdr:col>9</xdr:col>
      <xdr:colOff>863531</xdr:colOff>
      <xdr:row>22</xdr:row>
      <xdr:rowOff>222250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525" y="3927475"/>
          <a:ext cx="7092881"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2800"/>
            </a:lnSpc>
          </a:pPr>
          <a:r>
            <a:rPr kumimoji="1" lang="en-US" altLang="ja-JP" sz="2400"/>
            <a:t>※</a:t>
          </a:r>
          <a:r>
            <a:rPr kumimoji="1" lang="ja-JP" altLang="en-US" sz="2400"/>
            <a:t>この用紙は実施要項の条件に合う上位に入った選手があり、枠が不足する場合にのみ使用してください。</a:t>
          </a:r>
        </a:p>
      </xdr:txBody>
    </xdr:sp>
    <xdr:clientData/>
  </xdr:twoCellAnchor>
  <xdr:twoCellAnchor>
    <xdr:from>
      <xdr:col>2</xdr:col>
      <xdr:colOff>128588</xdr:colOff>
      <xdr:row>34</xdr:row>
      <xdr:rowOff>14288</xdr:rowOff>
    </xdr:from>
    <xdr:to>
      <xdr:col>2</xdr:col>
      <xdr:colOff>271463</xdr:colOff>
      <xdr:row>35</xdr:row>
      <xdr:rowOff>200025</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966788" y="8739188"/>
          <a:ext cx="142875" cy="45243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105410</xdr:colOff>
      <xdr:row>5</xdr:row>
      <xdr:rowOff>0</xdr:rowOff>
    </xdr:from>
    <xdr:to>
      <xdr:col>18</xdr:col>
      <xdr:colOff>172433</xdr:colOff>
      <xdr:row>12</xdr:row>
      <xdr:rowOff>79384</xdr:rowOff>
    </xdr:to>
    <xdr:sp macro="" textlink="">
      <xdr:nvSpPr>
        <xdr:cNvPr id="2" name="AutoShape 4">
          <a:extLst>
            <a:ext uri="{FF2B5EF4-FFF2-40B4-BE49-F238E27FC236}">
              <a16:creationId xmlns:a16="http://schemas.microsoft.com/office/drawing/2014/main" id="{00000000-0008-0000-0400-000002000000}"/>
            </a:ext>
          </a:extLst>
        </xdr:cNvPr>
        <xdr:cNvSpPr>
          <a:spLocks noChangeArrowheads="1"/>
        </xdr:cNvSpPr>
      </xdr:nvSpPr>
      <xdr:spPr bwMode="auto">
        <a:xfrm>
          <a:off x="9534525" y="1228725"/>
          <a:ext cx="3924300" cy="2124075"/>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12</xdr:col>
      <xdr:colOff>114935</xdr:colOff>
      <xdr:row>0</xdr:row>
      <xdr:rowOff>125730</xdr:rowOff>
    </xdr:from>
    <xdr:to>
      <xdr:col>18</xdr:col>
      <xdr:colOff>134008</xdr:colOff>
      <xdr:row>3</xdr:row>
      <xdr:rowOff>209550</xdr:rowOff>
    </xdr:to>
    <xdr:sp macro="" textlink="">
      <xdr:nvSpPr>
        <xdr:cNvPr id="3" name="Rectangle 5">
          <a:extLst>
            <a:ext uri="{FF2B5EF4-FFF2-40B4-BE49-F238E27FC236}">
              <a16:creationId xmlns:a16="http://schemas.microsoft.com/office/drawing/2014/main" id="{00000000-0008-0000-0400-000003000000}"/>
            </a:ext>
          </a:extLst>
        </xdr:cNvPr>
        <xdr:cNvSpPr>
          <a:spLocks noChangeArrowheads="1"/>
        </xdr:cNvSpPr>
      </xdr:nvSpPr>
      <xdr:spPr bwMode="auto">
        <a:xfrm>
          <a:off x="9544050" y="133350"/>
          <a:ext cx="3867150" cy="82867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twoCellAnchor>
    <xdr:from>
      <xdr:col>12</xdr:col>
      <xdr:colOff>114935</xdr:colOff>
      <xdr:row>0</xdr:row>
      <xdr:rowOff>125729</xdr:rowOff>
    </xdr:from>
    <xdr:to>
      <xdr:col>18</xdr:col>
      <xdr:colOff>134008</xdr:colOff>
      <xdr:row>4</xdr:row>
      <xdr:rowOff>76199</xdr:rowOff>
    </xdr:to>
    <xdr:sp macro="" textlink="">
      <xdr:nvSpPr>
        <xdr:cNvPr id="5" name="Rectangle 5">
          <a:extLst>
            <a:ext uri="{FF2B5EF4-FFF2-40B4-BE49-F238E27FC236}">
              <a16:creationId xmlns:a16="http://schemas.microsoft.com/office/drawing/2014/main" id="{00000000-0008-0000-0400-000005000000}"/>
            </a:ext>
          </a:extLst>
        </xdr:cNvPr>
        <xdr:cNvSpPr>
          <a:spLocks noChangeArrowheads="1"/>
        </xdr:cNvSpPr>
      </xdr:nvSpPr>
      <xdr:spPr bwMode="auto">
        <a:xfrm>
          <a:off x="8930323" y="125729"/>
          <a:ext cx="3624285" cy="96964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105410</xdr:colOff>
      <xdr:row>7</xdr:row>
      <xdr:rowOff>0</xdr:rowOff>
    </xdr:from>
    <xdr:to>
      <xdr:col>21</xdr:col>
      <xdr:colOff>1280</xdr:colOff>
      <xdr:row>14</xdr:row>
      <xdr:rowOff>79385</xdr:rowOff>
    </xdr:to>
    <xdr:sp macro="" textlink="">
      <xdr:nvSpPr>
        <xdr:cNvPr id="2" name="AutoShape 4">
          <a:extLst>
            <a:ext uri="{FF2B5EF4-FFF2-40B4-BE49-F238E27FC236}">
              <a16:creationId xmlns:a16="http://schemas.microsoft.com/office/drawing/2014/main" id="{00000000-0008-0000-0500-000002000000}"/>
            </a:ext>
          </a:extLst>
        </xdr:cNvPr>
        <xdr:cNvSpPr>
          <a:spLocks noChangeArrowheads="1"/>
        </xdr:cNvSpPr>
      </xdr:nvSpPr>
      <xdr:spPr bwMode="auto">
        <a:xfrm>
          <a:off x="9744710" y="1600200"/>
          <a:ext cx="4420244" cy="2070110"/>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114934</xdr:colOff>
      <xdr:row>0</xdr:row>
      <xdr:rowOff>125730</xdr:rowOff>
    </xdr:from>
    <xdr:to>
      <xdr:col>21</xdr:col>
      <xdr:colOff>1286</xdr:colOff>
      <xdr:row>5</xdr:row>
      <xdr:rowOff>76200</xdr:rowOff>
    </xdr:to>
    <xdr:sp macro="" textlink="">
      <xdr:nvSpPr>
        <xdr:cNvPr id="3" name="Rectangle 5">
          <a:extLst>
            <a:ext uri="{FF2B5EF4-FFF2-40B4-BE49-F238E27FC236}">
              <a16:creationId xmlns:a16="http://schemas.microsoft.com/office/drawing/2014/main" id="{00000000-0008-0000-0500-000003000000}"/>
            </a:ext>
          </a:extLst>
        </xdr:cNvPr>
        <xdr:cNvSpPr>
          <a:spLocks noChangeArrowheads="1"/>
        </xdr:cNvSpPr>
      </xdr:nvSpPr>
      <xdr:spPr bwMode="auto">
        <a:xfrm>
          <a:off x="9754234" y="125730"/>
          <a:ext cx="4410725" cy="104584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endParaRPr lang="en-US" altLang="ja-JP"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■黄色のセルに入力してください。入力すると色が消えます。</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24</xdr:row>
          <xdr:rowOff>22860</xdr:rowOff>
        </xdr:from>
        <xdr:to>
          <xdr:col>3</xdr:col>
          <xdr:colOff>228600</xdr:colOff>
          <xdr:row>25</xdr:row>
          <xdr:rowOff>30480</xdr:rowOff>
        </xdr:to>
        <xdr:sp macro="" textlink="">
          <xdr:nvSpPr>
            <xdr:cNvPr id="34817" name="CheckBox1" hidden="1">
              <a:extLst>
                <a:ext uri="{63B3BB69-23CF-44E3-9099-C40C66FF867C}">
                  <a14:compatExt spid="_x0000_s34817"/>
                </a:ext>
                <a:ext uri="{FF2B5EF4-FFF2-40B4-BE49-F238E27FC236}">
                  <a16:creationId xmlns:a16="http://schemas.microsoft.com/office/drawing/2014/main" id="{00000000-0008-0000-0500-00000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34</xdr:row>
          <xdr:rowOff>144780</xdr:rowOff>
        </xdr:from>
        <xdr:to>
          <xdr:col>3</xdr:col>
          <xdr:colOff>281940</xdr:colOff>
          <xdr:row>35</xdr:row>
          <xdr:rowOff>160020</xdr:rowOff>
        </xdr:to>
        <xdr:sp macro="" textlink="">
          <xdr:nvSpPr>
            <xdr:cNvPr id="34818" name="CheckBox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466724</xdr:colOff>
      <xdr:row>35</xdr:row>
      <xdr:rowOff>247651</xdr:rowOff>
    </xdr:from>
    <xdr:to>
      <xdr:col>3</xdr:col>
      <xdr:colOff>6349</xdr:colOff>
      <xdr:row>43</xdr:row>
      <xdr:rowOff>21168</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962024" y="8562976"/>
          <a:ext cx="415925" cy="186901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225742</xdr:colOff>
      <xdr:row>34</xdr:row>
      <xdr:rowOff>28575</xdr:rowOff>
    </xdr:from>
    <xdr:to>
      <xdr:col>9</xdr:col>
      <xdr:colOff>80962</xdr:colOff>
      <xdr:row>34</xdr:row>
      <xdr:rowOff>222250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163955" y="8077200"/>
          <a:ext cx="5303523" cy="193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bIns="0"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ダブルス・シングルス同時出場者は、上記ダブルス記号を記入してください。</a:t>
          </a:r>
        </a:p>
      </xdr:txBody>
    </xdr:sp>
    <xdr:clientData fPrintsWithSheet="0"/>
  </xdr:twoCellAnchor>
  <xdr:twoCellAnchor>
    <xdr:from>
      <xdr:col>2</xdr:col>
      <xdr:colOff>107632</xdr:colOff>
      <xdr:row>34</xdr:row>
      <xdr:rowOff>40005</xdr:rowOff>
    </xdr:from>
    <xdr:to>
      <xdr:col>2</xdr:col>
      <xdr:colOff>264795</xdr:colOff>
      <xdr:row>35</xdr:row>
      <xdr:rowOff>158115</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968692" y="8940165"/>
          <a:ext cx="157163" cy="285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105410</xdr:colOff>
      <xdr:row>7</xdr:row>
      <xdr:rowOff>0</xdr:rowOff>
    </xdr:from>
    <xdr:to>
      <xdr:col>20</xdr:col>
      <xdr:colOff>531189</xdr:colOff>
      <xdr:row>14</xdr:row>
      <xdr:rowOff>79385</xdr:rowOff>
    </xdr:to>
    <xdr:sp macro="" textlink="">
      <xdr:nvSpPr>
        <xdr:cNvPr id="2" name="AutoShape 4">
          <a:extLst>
            <a:ext uri="{FF2B5EF4-FFF2-40B4-BE49-F238E27FC236}">
              <a16:creationId xmlns:a16="http://schemas.microsoft.com/office/drawing/2014/main" id="{00000000-0008-0000-0600-000002000000}"/>
            </a:ext>
          </a:extLst>
        </xdr:cNvPr>
        <xdr:cNvSpPr>
          <a:spLocks noChangeArrowheads="1"/>
        </xdr:cNvSpPr>
      </xdr:nvSpPr>
      <xdr:spPr bwMode="auto">
        <a:xfrm>
          <a:off x="9649460" y="1590675"/>
          <a:ext cx="4297703" cy="2070110"/>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114934</xdr:colOff>
      <xdr:row>0</xdr:row>
      <xdr:rowOff>125730</xdr:rowOff>
    </xdr:from>
    <xdr:to>
      <xdr:col>20</xdr:col>
      <xdr:colOff>549239</xdr:colOff>
      <xdr:row>4</xdr:row>
      <xdr:rowOff>209550</xdr:rowOff>
    </xdr:to>
    <xdr:sp macro="" textlink="">
      <xdr:nvSpPr>
        <xdr:cNvPr id="3" name="Rectangle 5">
          <a:extLst>
            <a:ext uri="{FF2B5EF4-FFF2-40B4-BE49-F238E27FC236}">
              <a16:creationId xmlns:a16="http://schemas.microsoft.com/office/drawing/2014/main" id="{00000000-0008-0000-0600-000003000000}"/>
            </a:ext>
          </a:extLst>
        </xdr:cNvPr>
        <xdr:cNvSpPr>
          <a:spLocks noChangeArrowheads="1"/>
        </xdr:cNvSpPr>
      </xdr:nvSpPr>
      <xdr:spPr bwMode="auto">
        <a:xfrm>
          <a:off x="9658984" y="125730"/>
          <a:ext cx="4310953" cy="864870"/>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144780</xdr:colOff>
          <xdr:row>23</xdr:row>
          <xdr:rowOff>175260</xdr:rowOff>
        </xdr:from>
        <xdr:to>
          <xdr:col>3</xdr:col>
          <xdr:colOff>327660</xdr:colOff>
          <xdr:row>25</xdr:row>
          <xdr:rowOff>7620</xdr:rowOff>
        </xdr:to>
        <xdr:sp macro="" textlink="">
          <xdr:nvSpPr>
            <xdr:cNvPr id="35841" name="CheckBox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0</xdr:rowOff>
        </xdr:from>
        <xdr:to>
          <xdr:col>3</xdr:col>
          <xdr:colOff>251460</xdr:colOff>
          <xdr:row>35</xdr:row>
          <xdr:rowOff>198120</xdr:rowOff>
        </xdr:to>
        <xdr:sp macro="" textlink="">
          <xdr:nvSpPr>
            <xdr:cNvPr id="35842" name="CheckBox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33338</xdr:colOff>
      <xdr:row>15</xdr:row>
      <xdr:rowOff>31750</xdr:rowOff>
    </xdr:from>
    <xdr:to>
      <xdr:col>9</xdr:col>
      <xdr:colOff>863531</xdr:colOff>
      <xdr:row>22</xdr:row>
      <xdr:rowOff>222250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33338" y="3879850"/>
          <a:ext cx="7092881"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2800"/>
            </a:lnSpc>
          </a:pPr>
          <a:r>
            <a:rPr kumimoji="1" lang="en-US" altLang="ja-JP" sz="2400"/>
            <a:t>※</a:t>
          </a:r>
          <a:r>
            <a:rPr kumimoji="1" lang="ja-JP" altLang="en-US" sz="2400"/>
            <a:t>この用紙は実施要項の条件に合う上位に入った選手があり、枠が不足する場合にのみ使用してください。</a:t>
          </a:r>
        </a:p>
      </xdr:txBody>
    </xdr:sp>
    <xdr:clientData/>
  </xdr:twoCellAnchor>
  <xdr:twoCellAnchor>
    <xdr:from>
      <xdr:col>1</xdr:col>
      <xdr:colOff>428625</xdr:colOff>
      <xdr:row>35</xdr:row>
      <xdr:rowOff>295275</xdr:rowOff>
    </xdr:from>
    <xdr:to>
      <xdr:col>3</xdr:col>
      <xdr:colOff>3251</xdr:colOff>
      <xdr:row>43</xdr:row>
      <xdr:rowOff>6350</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885825" y="9324975"/>
          <a:ext cx="441325" cy="189230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130493</xdr:colOff>
      <xdr:row>34</xdr:row>
      <xdr:rowOff>14288</xdr:rowOff>
    </xdr:from>
    <xdr:to>
      <xdr:col>2</xdr:col>
      <xdr:colOff>259080</xdr:colOff>
      <xdr:row>35</xdr:row>
      <xdr:rowOff>166687</xdr:rowOff>
    </xdr:to>
    <xdr:sp macro="" textlink="">
      <xdr:nvSpPr>
        <xdr:cNvPr id="4" name="下矢印 3">
          <a:extLst>
            <a:ext uri="{FF2B5EF4-FFF2-40B4-BE49-F238E27FC236}">
              <a16:creationId xmlns:a16="http://schemas.microsoft.com/office/drawing/2014/main" id="{00000000-0008-0000-0600-000004000000}"/>
            </a:ext>
          </a:extLst>
        </xdr:cNvPr>
        <xdr:cNvSpPr/>
      </xdr:nvSpPr>
      <xdr:spPr>
        <a:xfrm>
          <a:off x="938213" y="8784908"/>
          <a:ext cx="128587" cy="3657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105410</xdr:colOff>
      <xdr:row>6</xdr:row>
      <xdr:rowOff>0</xdr:rowOff>
    </xdr:from>
    <xdr:to>
      <xdr:col>18</xdr:col>
      <xdr:colOff>172433</xdr:colOff>
      <xdr:row>13</xdr:row>
      <xdr:rowOff>79384</xdr:rowOff>
    </xdr:to>
    <xdr:sp macro="" textlink="">
      <xdr:nvSpPr>
        <xdr:cNvPr id="2" name="AutoShape 4">
          <a:extLst>
            <a:ext uri="{FF2B5EF4-FFF2-40B4-BE49-F238E27FC236}">
              <a16:creationId xmlns:a16="http://schemas.microsoft.com/office/drawing/2014/main" id="{00000000-0008-0000-0700-000002000000}"/>
            </a:ext>
          </a:extLst>
        </xdr:cNvPr>
        <xdr:cNvSpPr>
          <a:spLocks noChangeArrowheads="1"/>
        </xdr:cNvSpPr>
      </xdr:nvSpPr>
      <xdr:spPr bwMode="auto">
        <a:xfrm>
          <a:off x="9535160" y="1228725"/>
          <a:ext cx="3919880" cy="2117734"/>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12</xdr:col>
      <xdr:colOff>114935</xdr:colOff>
      <xdr:row>0</xdr:row>
      <xdr:rowOff>125730</xdr:rowOff>
    </xdr:from>
    <xdr:to>
      <xdr:col>18</xdr:col>
      <xdr:colOff>134008</xdr:colOff>
      <xdr:row>4</xdr:row>
      <xdr:rowOff>209550</xdr:rowOff>
    </xdr:to>
    <xdr:sp macro="" textlink="">
      <xdr:nvSpPr>
        <xdr:cNvPr id="3" name="Rectangle 5">
          <a:extLst>
            <a:ext uri="{FF2B5EF4-FFF2-40B4-BE49-F238E27FC236}">
              <a16:creationId xmlns:a16="http://schemas.microsoft.com/office/drawing/2014/main" id="{00000000-0008-0000-0700-000003000000}"/>
            </a:ext>
          </a:extLst>
        </xdr:cNvPr>
        <xdr:cNvSpPr>
          <a:spLocks noChangeArrowheads="1"/>
        </xdr:cNvSpPr>
      </xdr:nvSpPr>
      <xdr:spPr bwMode="auto">
        <a:xfrm>
          <a:off x="9544685" y="125730"/>
          <a:ext cx="3867173" cy="83629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105410</xdr:colOff>
      <xdr:row>6</xdr:row>
      <xdr:rowOff>0</xdr:rowOff>
    </xdr:from>
    <xdr:to>
      <xdr:col>18</xdr:col>
      <xdr:colOff>172433</xdr:colOff>
      <xdr:row>13</xdr:row>
      <xdr:rowOff>79384</xdr:rowOff>
    </xdr:to>
    <xdr:sp macro="" textlink="">
      <xdr:nvSpPr>
        <xdr:cNvPr id="2" name="AutoShape 4">
          <a:extLst>
            <a:ext uri="{FF2B5EF4-FFF2-40B4-BE49-F238E27FC236}">
              <a16:creationId xmlns:a16="http://schemas.microsoft.com/office/drawing/2014/main" id="{00000000-0008-0000-0800-000002000000}"/>
            </a:ext>
          </a:extLst>
        </xdr:cNvPr>
        <xdr:cNvSpPr>
          <a:spLocks noChangeArrowheads="1"/>
        </xdr:cNvSpPr>
      </xdr:nvSpPr>
      <xdr:spPr bwMode="auto">
        <a:xfrm>
          <a:off x="9535160" y="1228725"/>
          <a:ext cx="3919880" cy="2117734"/>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12</xdr:col>
      <xdr:colOff>114935</xdr:colOff>
      <xdr:row>0</xdr:row>
      <xdr:rowOff>125730</xdr:rowOff>
    </xdr:from>
    <xdr:to>
      <xdr:col>18</xdr:col>
      <xdr:colOff>134008</xdr:colOff>
      <xdr:row>4</xdr:row>
      <xdr:rowOff>209550</xdr:rowOff>
    </xdr:to>
    <xdr:sp macro="" textlink="">
      <xdr:nvSpPr>
        <xdr:cNvPr id="3" name="Rectangle 5">
          <a:extLst>
            <a:ext uri="{FF2B5EF4-FFF2-40B4-BE49-F238E27FC236}">
              <a16:creationId xmlns:a16="http://schemas.microsoft.com/office/drawing/2014/main" id="{00000000-0008-0000-0800-000003000000}"/>
            </a:ext>
          </a:extLst>
        </xdr:cNvPr>
        <xdr:cNvSpPr>
          <a:spLocks noChangeArrowheads="1"/>
        </xdr:cNvSpPr>
      </xdr:nvSpPr>
      <xdr:spPr bwMode="auto">
        <a:xfrm>
          <a:off x="9544685" y="125730"/>
          <a:ext cx="3867173" cy="83629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twoCellAnchor>
    <xdr:from>
      <xdr:col>12</xdr:col>
      <xdr:colOff>114935</xdr:colOff>
      <xdr:row>0</xdr:row>
      <xdr:rowOff>125730</xdr:rowOff>
    </xdr:from>
    <xdr:to>
      <xdr:col>18</xdr:col>
      <xdr:colOff>134008</xdr:colOff>
      <xdr:row>4</xdr:row>
      <xdr:rowOff>209550</xdr:rowOff>
    </xdr:to>
    <xdr:sp macro="" textlink="">
      <xdr:nvSpPr>
        <xdr:cNvPr id="4" name="Rectangle 5">
          <a:extLst>
            <a:ext uri="{FF2B5EF4-FFF2-40B4-BE49-F238E27FC236}">
              <a16:creationId xmlns:a16="http://schemas.microsoft.com/office/drawing/2014/main" id="{00000000-0008-0000-0800-000004000000}"/>
            </a:ext>
          </a:extLst>
        </xdr:cNvPr>
        <xdr:cNvSpPr>
          <a:spLocks noChangeArrowheads="1"/>
        </xdr:cNvSpPr>
      </xdr:nvSpPr>
      <xdr:spPr bwMode="auto">
        <a:xfrm>
          <a:off x="9544685" y="125730"/>
          <a:ext cx="3867173" cy="83629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2.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6.xml"/><Relationship Id="rId5" Type="http://schemas.openxmlformats.org/officeDocument/2006/relationships/image" Target="../media/image3.emf"/><Relationship Id="rId4"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ntrol" Target="../activeX/activeX8.xml"/><Relationship Id="rId5" Type="http://schemas.openxmlformats.org/officeDocument/2006/relationships/image" Target="../media/image2.emf"/><Relationship Id="rId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6.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ntrol" Target="../activeX/activeX10.xml"/><Relationship Id="rId5" Type="http://schemas.openxmlformats.org/officeDocument/2006/relationships/image" Target="../media/image5.emf"/><Relationship Id="rId4" Type="http://schemas.openxmlformats.org/officeDocument/2006/relationships/control" Target="../activeX/activeX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Q65"/>
  <sheetViews>
    <sheetView showGridLines="0" view="pageBreakPreview" zoomScaleNormal="100" zoomScaleSheetLayoutView="100" workbookViewId="0">
      <selection activeCell="B6" sqref="B6"/>
    </sheetView>
  </sheetViews>
  <sheetFormatPr defaultColWidth="9" defaultRowHeight="18" customHeight="1"/>
  <cols>
    <col min="1" max="1" width="6.44140625" style="3" customWidth="1"/>
    <col min="2" max="2" width="6.109375" style="3" customWidth="1"/>
    <col min="3" max="3" width="5.109375" style="3" customWidth="1"/>
    <col min="4" max="5" width="12.6640625" style="1" customWidth="1"/>
    <col min="6" max="7" width="10.6640625" style="1" customWidth="1"/>
    <col min="8" max="8" width="6.6640625" style="1" customWidth="1"/>
    <col min="9" max="9" width="16.77734375" style="1" customWidth="1"/>
    <col min="10" max="10" width="12.6640625" style="1" customWidth="1"/>
    <col min="11" max="11" width="7.44140625" style="1" customWidth="1"/>
    <col min="12" max="12" width="7.44140625" style="3" customWidth="1"/>
    <col min="13" max="14" width="6.88671875" style="3" customWidth="1"/>
    <col min="15" max="15" width="5.44140625" style="1" customWidth="1"/>
    <col min="16" max="16" width="12" style="1" customWidth="1"/>
    <col min="17" max="17" width="16.88671875" style="1" customWidth="1"/>
    <col min="18" max="16384" width="9" style="1"/>
  </cols>
  <sheetData>
    <row r="1" spans="1:17" ht="18" customHeight="1">
      <c r="A1" s="336" t="s">
        <v>98</v>
      </c>
      <c r="B1" s="336"/>
      <c r="C1" s="337" t="s">
        <v>5</v>
      </c>
      <c r="D1" s="337"/>
      <c r="E1" s="236"/>
      <c r="H1" s="338" t="s">
        <v>6</v>
      </c>
      <c r="I1" s="339"/>
      <c r="J1" s="340"/>
      <c r="L1" s="1"/>
      <c r="M1" s="1"/>
      <c r="N1" s="1"/>
    </row>
    <row r="2" spans="1:17" ht="18" customHeight="1" thickBot="1">
      <c r="A2" s="336"/>
      <c r="B2" s="336"/>
      <c r="C2" s="337"/>
      <c r="D2" s="337"/>
      <c r="E2" s="236"/>
      <c r="H2" s="341" t="str">
        <f>"参加負担金　"&amp;$M$5 &amp; "円×" &amp; M6 &amp; "人＝" &amp; M5*M6 &amp; "円"</f>
        <v>参加負担金　600円×人＝0円</v>
      </c>
      <c r="I2" s="342"/>
      <c r="J2" s="343"/>
      <c r="L2" s="1"/>
      <c r="M2" s="1"/>
      <c r="N2" s="1"/>
    </row>
    <row r="3" spans="1:17" ht="12.75" customHeight="1">
      <c r="H3" s="229" t="s">
        <v>235</v>
      </c>
      <c r="I3" s="91"/>
      <c r="K3" s="321" t="s">
        <v>224</v>
      </c>
      <c r="L3" s="321"/>
      <c r="M3" s="1"/>
      <c r="N3" s="1"/>
    </row>
    <row r="4" spans="1:17" ht="12.75" customHeight="1" thickBot="1">
      <c r="A4" s="1"/>
      <c r="B4" s="19"/>
      <c r="C4" s="19"/>
      <c r="D4" s="308"/>
      <c r="E4" s="308"/>
      <c r="F4" s="308"/>
      <c r="G4" s="308"/>
      <c r="H4" s="309" t="s">
        <v>101</v>
      </c>
      <c r="I4"/>
      <c r="J4" s="311" t="s">
        <v>233</v>
      </c>
      <c r="K4" s="321"/>
      <c r="L4" s="321"/>
      <c r="M4" s="4"/>
      <c r="N4" s="4"/>
    </row>
    <row r="5" spans="1:17" ht="24.75" customHeight="1" thickBot="1">
      <c r="B5" s="19" t="str">
        <f ca="1">総体男子!B5</f>
        <v>第73回</v>
      </c>
      <c r="C5" s="310"/>
      <c r="D5" s="19" t="s">
        <v>228</v>
      </c>
      <c r="E5" s="19"/>
      <c r="F5" s="19"/>
      <c r="G5" s="19"/>
      <c r="H5" s="19"/>
      <c r="I5" s="19"/>
      <c r="J5" s="19"/>
      <c r="K5" s="321"/>
      <c r="L5" s="321"/>
      <c r="M5" s="300">
        <v>600</v>
      </c>
      <c r="N5" s="1" t="s">
        <v>53</v>
      </c>
    </row>
    <row r="6" spans="1:17" ht="27.9" customHeight="1" thickTop="1" thickBot="1">
      <c r="H6" s="322"/>
      <c r="I6" s="323"/>
      <c r="J6" s="217" t="s">
        <v>5</v>
      </c>
      <c r="K6" s="5"/>
      <c r="L6" s="6" t="s">
        <v>7</v>
      </c>
      <c r="M6" s="108"/>
      <c r="N6" s="1" t="s">
        <v>8</v>
      </c>
    </row>
    <row r="7" spans="1:17" ht="12" customHeight="1" thickTop="1" thickBot="1">
      <c r="H7" s="135" t="s">
        <v>3</v>
      </c>
      <c r="I7" s="137" t="str">
        <f ca="1">IFERROR(OFFSET($P$16,MATCH(I8,$P$16:$P$40,0)-1,1,1,1),"")</f>
        <v>うさ</v>
      </c>
      <c r="J7" s="134"/>
      <c r="K7" s="5"/>
      <c r="L7" s="6"/>
      <c r="M7" s="139"/>
      <c r="N7" s="1"/>
    </row>
    <row r="8" spans="1:17" ht="42" customHeight="1" thickBot="1">
      <c r="A8" s="344" t="s">
        <v>9</v>
      </c>
      <c r="B8" s="345"/>
      <c r="C8" s="346" t="s">
        <v>231</v>
      </c>
      <c r="D8" s="347"/>
      <c r="E8" s="348"/>
      <c r="H8" s="299" t="s">
        <v>113</v>
      </c>
      <c r="I8" s="138" t="s">
        <v>212</v>
      </c>
      <c r="J8" s="104"/>
      <c r="L8" s="1"/>
      <c r="M8" s="134"/>
      <c r="N8" s="1"/>
    </row>
    <row r="9" spans="1:17" ht="9.75" customHeight="1">
      <c r="A9" s="8"/>
      <c r="B9" s="8"/>
      <c r="C9" s="93"/>
      <c r="D9" s="3"/>
      <c r="E9" s="3"/>
      <c r="F9" s="3"/>
      <c r="G9" s="3"/>
      <c r="I9" s="20" t="s">
        <v>57</v>
      </c>
      <c r="L9" s="1"/>
      <c r="M9" s="1"/>
      <c r="N9" s="1"/>
    </row>
    <row r="10" spans="1:17" ht="22.5" customHeight="1">
      <c r="A10" s="329" t="s">
        <v>50</v>
      </c>
      <c r="B10" s="330"/>
      <c r="C10" s="331" t="s">
        <v>218</v>
      </c>
      <c r="D10" s="332"/>
      <c r="E10" s="332"/>
      <c r="F10" s="333"/>
      <c r="G10" s="11" t="s">
        <v>154</v>
      </c>
      <c r="H10" s="334" t="s">
        <v>227</v>
      </c>
      <c r="I10" s="335"/>
      <c r="L10" s="1"/>
      <c r="M10" s="1"/>
      <c r="N10" s="1"/>
    </row>
    <row r="11" spans="1:17" ht="22.5" customHeight="1">
      <c r="A11" s="324" t="s">
        <v>58</v>
      </c>
      <c r="B11" s="325"/>
      <c r="C11" s="326" t="s">
        <v>226</v>
      </c>
      <c r="D11" s="326"/>
      <c r="E11" s="326"/>
      <c r="F11" s="326"/>
      <c r="G11" s="298" t="s">
        <v>155</v>
      </c>
      <c r="H11" s="327"/>
      <c r="I11" s="328"/>
      <c r="J11" s="87" t="s">
        <v>12</v>
      </c>
      <c r="L11" s="1"/>
      <c r="M11" s="1"/>
      <c r="N11" s="1"/>
    </row>
    <row r="12" spans="1:17" ht="22.5" customHeight="1">
      <c r="A12" s="354" t="s">
        <v>2</v>
      </c>
      <c r="B12" s="355"/>
      <c r="C12" s="356" t="s">
        <v>229</v>
      </c>
      <c r="D12" s="357"/>
      <c r="E12" s="357"/>
      <c r="F12" s="358"/>
      <c r="G12" s="31" t="s">
        <v>10</v>
      </c>
      <c r="H12" s="359"/>
      <c r="I12" s="360"/>
      <c r="J12" s="107"/>
      <c r="L12" s="9"/>
      <c r="M12" s="9" t="s">
        <v>11</v>
      </c>
      <c r="N12" s="9"/>
    </row>
    <row r="13" spans="1:17" ht="22.5" customHeight="1">
      <c r="A13" s="361" t="s">
        <v>1</v>
      </c>
      <c r="B13" s="362"/>
      <c r="C13" s="356" t="s">
        <v>230</v>
      </c>
      <c r="D13" s="357"/>
      <c r="E13" s="357"/>
      <c r="F13" s="358"/>
      <c r="G13" s="31" t="s">
        <v>10</v>
      </c>
      <c r="H13" s="359"/>
      <c r="I13" s="360"/>
      <c r="J13" s="107"/>
      <c r="L13" s="9"/>
      <c r="M13" s="10" t="s">
        <v>42</v>
      </c>
      <c r="N13" s="9"/>
    </row>
    <row r="14" spans="1:17" ht="13.35" customHeight="1">
      <c r="D14" s="15" t="s">
        <v>234</v>
      </c>
      <c r="E14" s="15"/>
      <c r="F14" s="15"/>
      <c r="G14" s="15"/>
      <c r="H14" s="3"/>
    </row>
    <row r="15" spans="1:17" ht="22.5" customHeight="1">
      <c r="A15" s="125"/>
      <c r="B15" s="117" t="s">
        <v>35</v>
      </c>
      <c r="C15" s="118" t="s">
        <v>71</v>
      </c>
      <c r="D15" s="189" t="s">
        <v>156</v>
      </c>
      <c r="E15" s="242" t="s">
        <v>8</v>
      </c>
      <c r="F15" s="189" t="s">
        <v>158</v>
      </c>
      <c r="G15" s="254" t="s">
        <v>159</v>
      </c>
      <c r="H15" s="117" t="s">
        <v>0</v>
      </c>
      <c r="I15" s="119" t="s">
        <v>111</v>
      </c>
      <c r="J15" s="117" t="s">
        <v>12</v>
      </c>
      <c r="K15" s="12"/>
      <c r="L15" s="13" t="s">
        <v>13</v>
      </c>
      <c r="M15" s="13" t="s">
        <v>14</v>
      </c>
      <c r="N15" s="13" t="s">
        <v>15</v>
      </c>
    </row>
    <row r="16" spans="1:17" ht="22.5" customHeight="1">
      <c r="A16" s="122"/>
      <c r="B16" s="126">
        <v>1</v>
      </c>
      <c r="C16" s="127"/>
      <c r="D16" s="190" t="s">
        <v>219</v>
      </c>
      <c r="E16" s="243" t="s">
        <v>232</v>
      </c>
      <c r="F16" s="190" t="s">
        <v>220</v>
      </c>
      <c r="G16" s="255" t="s">
        <v>221</v>
      </c>
      <c r="H16" s="130" t="s">
        <v>222</v>
      </c>
      <c r="I16" s="81">
        <v>37724</v>
      </c>
      <c r="J16" s="107" t="s">
        <v>223</v>
      </c>
      <c r="K16" s="14"/>
      <c r="L16" s="13" t="s">
        <v>43</v>
      </c>
      <c r="M16" s="13"/>
      <c r="N16" s="13"/>
      <c r="P16" s="307" t="s">
        <v>212</v>
      </c>
      <c r="Q16" s="307" t="s">
        <v>191</v>
      </c>
    </row>
    <row r="17" spans="1:17" ht="22.5" customHeight="1">
      <c r="A17" s="122" t="s">
        <v>16</v>
      </c>
      <c r="B17" s="126">
        <v>2</v>
      </c>
      <c r="C17" s="128"/>
      <c r="D17" s="190"/>
      <c r="E17" s="243"/>
      <c r="F17" s="190"/>
      <c r="G17" s="191"/>
      <c r="H17" s="131"/>
      <c r="I17" s="81"/>
      <c r="J17" s="107"/>
      <c r="K17" s="14"/>
      <c r="L17" s="13" t="s">
        <v>17</v>
      </c>
      <c r="M17" s="13"/>
      <c r="N17" s="13"/>
      <c r="P17" s="307" t="s">
        <v>213</v>
      </c>
      <c r="Q17" s="307" t="s">
        <v>192</v>
      </c>
    </row>
    <row r="18" spans="1:17" ht="22.5" customHeight="1">
      <c r="A18" s="122"/>
      <c r="B18" s="126">
        <v>3</v>
      </c>
      <c r="C18" s="127"/>
      <c r="D18" s="190"/>
      <c r="E18" s="243"/>
      <c r="F18" s="190"/>
      <c r="G18" s="255"/>
      <c r="H18" s="132"/>
      <c r="I18" s="81"/>
      <c r="J18" s="107"/>
      <c r="K18" s="14"/>
      <c r="L18" s="13" t="s">
        <v>18</v>
      </c>
      <c r="M18" s="13"/>
      <c r="N18" s="13"/>
      <c r="P18" s="307" t="s">
        <v>214</v>
      </c>
      <c r="Q18" s="307" t="s">
        <v>193</v>
      </c>
    </row>
    <row r="19" spans="1:17" ht="22.5" customHeight="1">
      <c r="A19" s="122"/>
      <c r="B19" s="126">
        <v>4</v>
      </c>
      <c r="C19" s="128"/>
      <c r="D19" s="190"/>
      <c r="E19" s="243"/>
      <c r="F19" s="190"/>
      <c r="G19" s="191"/>
      <c r="H19" s="131"/>
      <c r="I19" s="81"/>
      <c r="J19" s="107"/>
      <c r="K19" s="14"/>
      <c r="L19" s="13" t="s">
        <v>19</v>
      </c>
      <c r="M19" s="13"/>
      <c r="N19" s="13"/>
      <c r="P19" s="307" t="s">
        <v>217</v>
      </c>
      <c r="Q19" s="307" t="s">
        <v>225</v>
      </c>
    </row>
    <row r="20" spans="1:17" ht="22.5" customHeight="1">
      <c r="A20" s="122"/>
      <c r="B20" s="126">
        <v>5</v>
      </c>
      <c r="C20" s="128"/>
      <c r="D20" s="190"/>
      <c r="E20" s="243"/>
      <c r="F20" s="190"/>
      <c r="G20" s="191"/>
      <c r="H20" s="131"/>
      <c r="I20" s="81"/>
      <c r="J20" s="107"/>
      <c r="K20" s="14"/>
      <c r="L20" s="13" t="s">
        <v>20</v>
      </c>
      <c r="M20" s="13"/>
      <c r="N20" s="13"/>
      <c r="P20" s="307" t="s">
        <v>172</v>
      </c>
      <c r="Q20" s="307" t="s">
        <v>194</v>
      </c>
    </row>
    <row r="21" spans="1:17" ht="22.5" customHeight="1">
      <c r="A21" s="122" t="s">
        <v>21</v>
      </c>
      <c r="B21" s="126">
        <v>6</v>
      </c>
      <c r="C21" s="128"/>
      <c r="D21" s="190"/>
      <c r="E21" s="243"/>
      <c r="F21" s="190"/>
      <c r="G21" s="191"/>
      <c r="H21" s="131"/>
      <c r="I21" s="72"/>
      <c r="J21" s="107"/>
      <c r="K21" s="14"/>
      <c r="L21" s="13" t="s">
        <v>22</v>
      </c>
      <c r="M21" s="13"/>
      <c r="N21" s="13"/>
      <c r="P21" s="307" t="s">
        <v>173</v>
      </c>
      <c r="Q21" s="307" t="s">
        <v>195</v>
      </c>
    </row>
    <row r="22" spans="1:17" ht="22.5" customHeight="1">
      <c r="A22" s="122"/>
      <c r="B22" s="126">
        <v>7</v>
      </c>
      <c r="C22" s="128"/>
      <c r="D22" s="190"/>
      <c r="E22" s="243"/>
      <c r="F22" s="190"/>
      <c r="G22" s="191"/>
      <c r="H22" s="131"/>
      <c r="I22" s="81"/>
      <c r="J22" s="107"/>
      <c r="K22" s="14"/>
      <c r="L22" s="13" t="s">
        <v>23</v>
      </c>
      <c r="M22" s="13"/>
      <c r="N22" s="13"/>
      <c r="P22" s="307" t="s">
        <v>174</v>
      </c>
      <c r="Q22" s="307" t="s">
        <v>196</v>
      </c>
    </row>
    <row r="23" spans="1:17" ht="22.5" customHeight="1">
      <c r="A23" s="124"/>
      <c r="B23" s="126" t="s">
        <v>244</v>
      </c>
      <c r="C23" s="31" t="s">
        <v>36</v>
      </c>
      <c r="D23" s="192"/>
      <c r="E23" s="244"/>
      <c r="F23" s="192"/>
      <c r="G23" s="256"/>
      <c r="H23" s="133"/>
      <c r="I23" s="110"/>
      <c r="J23" s="111"/>
      <c r="K23" s="14"/>
      <c r="L23" s="13" t="s">
        <v>44</v>
      </c>
      <c r="M23" s="13"/>
      <c r="N23" s="13"/>
      <c r="P23" s="307" t="s">
        <v>175</v>
      </c>
      <c r="Q23" s="307" t="s">
        <v>197</v>
      </c>
    </row>
    <row r="24" spans="1:17" ht="13.5" customHeight="1">
      <c r="B24" s="316" t="s">
        <v>245</v>
      </c>
      <c r="C24" s="317" t="s">
        <v>246</v>
      </c>
      <c r="D24" s="226"/>
      <c r="E24" s="226"/>
      <c r="F24" s="21"/>
      <c r="G24" s="21"/>
      <c r="H24" s="23"/>
      <c r="I24" s="24"/>
      <c r="J24" s="21"/>
      <c r="K24" s="21"/>
      <c r="P24" s="307" t="s">
        <v>176</v>
      </c>
      <c r="Q24" s="307" t="s">
        <v>198</v>
      </c>
    </row>
    <row r="25" spans="1:17" ht="13.5" customHeight="1">
      <c r="B25" s="320" t="str">
        <f>IF(A24=FALSE,"","!別枠あり!")</f>
        <v/>
      </c>
      <c r="C25" s="66"/>
      <c r="D25" s="175" t="str">
        <f>総体男子!D25</f>
        <v>　　　← R6年度県新人大会ベスト4以上の対象者があればチェックを入れ、追加シートに５番手以降を記入すること</v>
      </c>
      <c r="E25" s="88"/>
      <c r="H25" s="16"/>
      <c r="P25" s="307" t="s">
        <v>177</v>
      </c>
      <c r="Q25" s="307" t="s">
        <v>199</v>
      </c>
    </row>
    <row r="26" spans="1:17" ht="22.5" customHeight="1">
      <c r="A26" s="11"/>
      <c r="B26" s="126" t="s">
        <v>35</v>
      </c>
      <c r="C26" s="129" t="s">
        <v>70</v>
      </c>
      <c r="D26" s="189" t="s">
        <v>156</v>
      </c>
      <c r="E26" s="242" t="s">
        <v>8</v>
      </c>
      <c r="F26" s="189" t="s">
        <v>158</v>
      </c>
      <c r="G26" s="254" t="s">
        <v>159</v>
      </c>
      <c r="H26" s="117" t="s">
        <v>0</v>
      </c>
      <c r="I26" s="119" t="s">
        <v>111</v>
      </c>
      <c r="J26" s="117" t="s">
        <v>12</v>
      </c>
      <c r="K26" s="12"/>
      <c r="L26" s="13" t="s">
        <v>13</v>
      </c>
      <c r="M26" s="13" t="s">
        <v>14</v>
      </c>
      <c r="N26" s="13" t="s">
        <v>15</v>
      </c>
      <c r="P26" s="307" t="s">
        <v>178</v>
      </c>
      <c r="Q26" s="307" t="s">
        <v>200</v>
      </c>
    </row>
    <row r="27" spans="1:17" ht="22.5" customHeight="1">
      <c r="A27" s="122"/>
      <c r="B27" s="120">
        <v>1</v>
      </c>
      <c r="C27" s="222" t="s">
        <v>142</v>
      </c>
      <c r="D27" s="193"/>
      <c r="E27" s="245"/>
      <c r="F27" s="193"/>
      <c r="G27" s="194"/>
      <c r="H27" s="112"/>
      <c r="I27" s="114"/>
      <c r="J27" s="113"/>
      <c r="K27" s="14"/>
      <c r="L27" s="13"/>
      <c r="M27" s="13" t="s">
        <v>45</v>
      </c>
      <c r="N27" s="13"/>
      <c r="P27" s="307" t="s">
        <v>179</v>
      </c>
      <c r="Q27" s="307" t="s">
        <v>201</v>
      </c>
    </row>
    <row r="28" spans="1:17" ht="22.5" customHeight="1">
      <c r="A28" s="123" t="s">
        <v>37</v>
      </c>
      <c r="B28" s="121">
        <v>1</v>
      </c>
      <c r="C28" s="223" t="s">
        <v>142</v>
      </c>
      <c r="D28" s="195"/>
      <c r="E28" s="246"/>
      <c r="F28" s="195"/>
      <c r="G28" s="196"/>
      <c r="H28" s="109"/>
      <c r="I28" s="115"/>
      <c r="J28" s="111"/>
      <c r="K28" s="14"/>
      <c r="L28" s="13"/>
      <c r="M28" s="13" t="s">
        <v>25</v>
      </c>
      <c r="N28" s="13"/>
      <c r="P28" s="307" t="s">
        <v>180</v>
      </c>
      <c r="Q28" s="307" t="s">
        <v>202</v>
      </c>
    </row>
    <row r="29" spans="1:17" ht="22.5" customHeight="1">
      <c r="A29" s="123" t="s">
        <v>38</v>
      </c>
      <c r="B29" s="120">
        <v>2</v>
      </c>
      <c r="C29" s="222" t="s">
        <v>143</v>
      </c>
      <c r="D29" s="193"/>
      <c r="E29" s="245"/>
      <c r="F29" s="193"/>
      <c r="G29" s="194"/>
      <c r="H29" s="112"/>
      <c r="I29" s="114"/>
      <c r="J29" s="113"/>
      <c r="K29" s="14"/>
      <c r="L29" s="13"/>
      <c r="M29" s="13" t="s">
        <v>46</v>
      </c>
      <c r="N29" s="13"/>
      <c r="P29" s="307" t="s">
        <v>181</v>
      </c>
      <c r="Q29" s="307" t="s">
        <v>203</v>
      </c>
    </row>
    <row r="30" spans="1:17" ht="22.5" customHeight="1">
      <c r="A30" s="123" t="s">
        <v>39</v>
      </c>
      <c r="B30" s="121">
        <v>2</v>
      </c>
      <c r="C30" s="223" t="s">
        <v>143</v>
      </c>
      <c r="D30" s="195"/>
      <c r="E30" s="246"/>
      <c r="F30" s="195"/>
      <c r="G30" s="196"/>
      <c r="H30" s="109"/>
      <c r="I30" s="115"/>
      <c r="J30" s="111"/>
      <c r="K30" s="14"/>
      <c r="L30" s="13"/>
      <c r="M30" s="13" t="s">
        <v>26</v>
      </c>
      <c r="N30" s="13"/>
      <c r="P30" s="307" t="s">
        <v>215</v>
      </c>
      <c r="Q30" s="307" t="s">
        <v>216</v>
      </c>
    </row>
    <row r="31" spans="1:17" ht="22.5" customHeight="1">
      <c r="A31" s="123" t="s">
        <v>40</v>
      </c>
      <c r="B31" s="120">
        <v>3</v>
      </c>
      <c r="C31" s="222" t="s">
        <v>144</v>
      </c>
      <c r="D31" s="193"/>
      <c r="E31" s="245"/>
      <c r="F31" s="193"/>
      <c r="G31" s="194"/>
      <c r="H31" s="112"/>
      <c r="I31" s="114"/>
      <c r="J31" s="113"/>
      <c r="K31" s="14"/>
      <c r="L31" s="13"/>
      <c r="M31" s="13" t="s">
        <v>47</v>
      </c>
      <c r="N31" s="13"/>
      <c r="P31" s="307" t="s">
        <v>182</v>
      </c>
      <c r="Q31" s="307" t="s">
        <v>204</v>
      </c>
    </row>
    <row r="32" spans="1:17" ht="22.5" customHeight="1">
      <c r="A32" s="122"/>
      <c r="B32" s="121">
        <v>3</v>
      </c>
      <c r="C32" s="223" t="s">
        <v>144</v>
      </c>
      <c r="D32" s="195"/>
      <c r="E32" s="246"/>
      <c r="F32" s="195"/>
      <c r="G32" s="196"/>
      <c r="H32" s="109"/>
      <c r="I32" s="115"/>
      <c r="J32" s="111"/>
      <c r="K32" s="14"/>
      <c r="L32" s="13"/>
      <c r="M32" s="13" t="s">
        <v>27</v>
      </c>
      <c r="N32" s="13"/>
      <c r="P32" s="307" t="s">
        <v>183</v>
      </c>
      <c r="Q32" s="307" t="s">
        <v>205</v>
      </c>
    </row>
    <row r="33" spans="1:17" ht="22.5" customHeight="1">
      <c r="A33" s="122"/>
      <c r="B33" s="120">
        <v>4</v>
      </c>
      <c r="C33" s="222" t="s">
        <v>145</v>
      </c>
      <c r="D33" s="193"/>
      <c r="E33" s="245"/>
      <c r="F33" s="193"/>
      <c r="G33" s="194"/>
      <c r="H33" s="112"/>
      <c r="I33" s="114"/>
      <c r="J33" s="113"/>
      <c r="K33" s="14"/>
      <c r="L33" s="13"/>
      <c r="M33" s="13" t="s">
        <v>48</v>
      </c>
      <c r="N33" s="13"/>
      <c r="P33" s="307" t="s">
        <v>184</v>
      </c>
      <c r="Q33" s="307" t="s">
        <v>206</v>
      </c>
    </row>
    <row r="34" spans="1:17" ht="22.5" customHeight="1">
      <c r="A34" s="124"/>
      <c r="B34" s="121">
        <v>4</v>
      </c>
      <c r="C34" s="223" t="s">
        <v>145</v>
      </c>
      <c r="D34" s="195"/>
      <c r="E34" s="246"/>
      <c r="F34" s="195"/>
      <c r="G34" s="196"/>
      <c r="H34" s="109"/>
      <c r="I34" s="115"/>
      <c r="J34" s="111"/>
      <c r="K34" s="14"/>
      <c r="L34" s="13"/>
      <c r="M34" s="13" t="s">
        <v>28</v>
      </c>
      <c r="N34" s="13"/>
      <c r="P34" s="307" t="s">
        <v>189</v>
      </c>
      <c r="Q34" s="307" t="s">
        <v>207</v>
      </c>
    </row>
    <row r="35" spans="1:17" ht="13.5" customHeight="1">
      <c r="B35" s="26"/>
      <c r="D35" s="21"/>
      <c r="E35" s="21"/>
      <c r="F35" s="22"/>
      <c r="G35" s="22"/>
      <c r="H35" s="70"/>
      <c r="I35" s="25"/>
      <c r="J35" s="21"/>
      <c r="K35" s="21"/>
      <c r="P35" s="307" t="s">
        <v>185</v>
      </c>
      <c r="Q35" s="307" t="s">
        <v>241</v>
      </c>
    </row>
    <row r="36" spans="1:17" ht="18.899999999999999" customHeight="1">
      <c r="C36" s="102"/>
      <c r="D36" s="106" t="str">
        <f>総体男子!D36</f>
        <v>　　　← R6年度県新人大会ベスト4以上の対象者があればチェックを入れ、追加シートに５番手以降を記入すること</v>
      </c>
      <c r="E36" s="106"/>
      <c r="F36" s="102"/>
      <c r="G36" s="102"/>
      <c r="H36" s="106"/>
      <c r="I36" s="105"/>
      <c r="J36" s="105"/>
      <c r="P36" s="307" t="s">
        <v>186</v>
      </c>
      <c r="Q36" s="307" t="s">
        <v>209</v>
      </c>
    </row>
    <row r="37" spans="1:17" ht="22.5" customHeight="1">
      <c r="A37" s="349" t="s">
        <v>115</v>
      </c>
      <c r="B37" s="126" t="s">
        <v>35</v>
      </c>
      <c r="C37" s="129" t="s">
        <v>112</v>
      </c>
      <c r="D37" s="189" t="s">
        <v>156</v>
      </c>
      <c r="E37" s="242" t="s">
        <v>8</v>
      </c>
      <c r="F37" s="189" t="s">
        <v>158</v>
      </c>
      <c r="G37" s="254" t="s">
        <v>159</v>
      </c>
      <c r="H37" s="117" t="s">
        <v>0</v>
      </c>
      <c r="I37" s="119" t="s">
        <v>111</v>
      </c>
      <c r="J37" s="117" t="s">
        <v>12</v>
      </c>
      <c r="K37" s="12"/>
      <c r="L37" s="13" t="s">
        <v>13</v>
      </c>
      <c r="M37" s="13" t="s">
        <v>14</v>
      </c>
      <c r="N37" s="13" t="s">
        <v>15</v>
      </c>
      <c r="P37" s="307" t="s">
        <v>190</v>
      </c>
      <c r="Q37" s="307" t="s">
        <v>208</v>
      </c>
    </row>
    <row r="38" spans="1:17" ht="22.5" customHeight="1">
      <c r="A38" s="350"/>
      <c r="B38" s="126">
        <v>1</v>
      </c>
      <c r="C38" s="116"/>
      <c r="D38" s="193"/>
      <c r="E38" s="245"/>
      <c r="F38" s="193"/>
      <c r="G38" s="194"/>
      <c r="H38" s="112"/>
      <c r="I38" s="114"/>
      <c r="J38" s="113"/>
      <c r="K38" s="14"/>
      <c r="L38" s="13"/>
      <c r="M38" s="13"/>
      <c r="N38" s="13" t="s">
        <v>49</v>
      </c>
      <c r="P38" s="307" t="s">
        <v>187</v>
      </c>
      <c r="Q38" s="307" t="s">
        <v>210</v>
      </c>
    </row>
    <row r="39" spans="1:17" ht="22.5" customHeight="1">
      <c r="A39" s="350"/>
      <c r="B39" s="126">
        <v>2</v>
      </c>
      <c r="C39" s="116"/>
      <c r="D39" s="195"/>
      <c r="E39" s="246"/>
      <c r="F39" s="195"/>
      <c r="G39" s="196"/>
      <c r="H39" s="109"/>
      <c r="I39" s="115"/>
      <c r="J39" s="111"/>
      <c r="K39" s="14"/>
      <c r="L39" s="13"/>
      <c r="M39" s="13"/>
      <c r="N39" s="13" t="s">
        <v>29</v>
      </c>
      <c r="P39" s="307" t="s">
        <v>188</v>
      </c>
      <c r="Q39" s="307" t="s">
        <v>211</v>
      </c>
    </row>
    <row r="40" spans="1:17" ht="22.5" customHeight="1">
      <c r="A40" s="350"/>
      <c r="B40" s="126">
        <v>3</v>
      </c>
      <c r="C40" s="116"/>
      <c r="D40" s="193"/>
      <c r="E40" s="245"/>
      <c r="F40" s="193"/>
      <c r="G40" s="194"/>
      <c r="H40" s="112"/>
      <c r="I40" s="114"/>
      <c r="J40" s="113"/>
      <c r="K40" s="14"/>
      <c r="L40" s="13"/>
      <c r="M40" s="13"/>
      <c r="N40" s="13" t="s">
        <v>30</v>
      </c>
      <c r="P40" s="307"/>
      <c r="Q40" s="307"/>
    </row>
    <row r="41" spans="1:17" ht="22.5" customHeight="1">
      <c r="A41" s="350"/>
      <c r="B41" s="126">
        <v>4</v>
      </c>
      <c r="C41" s="116"/>
      <c r="D41" s="195"/>
      <c r="E41" s="246"/>
      <c r="F41" s="195"/>
      <c r="G41" s="196"/>
      <c r="H41" s="109"/>
      <c r="I41" s="115"/>
      <c r="J41" s="111"/>
      <c r="K41" s="14"/>
      <c r="L41" s="13"/>
      <c r="M41" s="13"/>
      <c r="N41" s="13" t="s">
        <v>31</v>
      </c>
    </row>
    <row r="42" spans="1:17" ht="22.5" customHeight="1">
      <c r="A42" s="350"/>
      <c r="B42" s="126">
        <v>5</v>
      </c>
      <c r="C42" s="116"/>
      <c r="D42" s="193"/>
      <c r="E42" s="245"/>
      <c r="F42" s="193"/>
      <c r="G42" s="194"/>
      <c r="H42" s="112"/>
      <c r="I42" s="114"/>
      <c r="J42" s="113"/>
      <c r="K42" s="14"/>
      <c r="L42" s="13"/>
      <c r="M42" s="13"/>
      <c r="N42" s="13" t="s">
        <v>32</v>
      </c>
    </row>
    <row r="43" spans="1:17" ht="22.5" customHeight="1">
      <c r="A43" s="351"/>
      <c r="B43" s="126">
        <v>6</v>
      </c>
      <c r="C43" s="116"/>
      <c r="D43" s="195"/>
      <c r="E43" s="246"/>
      <c r="F43" s="195"/>
      <c r="G43" s="196"/>
      <c r="H43" s="109"/>
      <c r="I43" s="115"/>
      <c r="J43" s="111"/>
      <c r="K43" s="14"/>
      <c r="L43" s="13"/>
      <c r="M43" s="13"/>
      <c r="N43" s="13" t="s">
        <v>33</v>
      </c>
    </row>
    <row r="44" spans="1:17" ht="12.6" customHeight="1">
      <c r="A44" s="17" t="s">
        <v>41</v>
      </c>
      <c r="B44" s="18" t="s">
        <v>72</v>
      </c>
      <c r="C44" s="18"/>
    </row>
    <row r="45" spans="1:17" ht="12.6" customHeight="1">
      <c r="A45" s="17" t="s">
        <v>34</v>
      </c>
      <c r="B45" s="2" t="s">
        <v>55</v>
      </c>
      <c r="C45" s="2"/>
    </row>
    <row r="46" spans="1:17" ht="12.6" customHeight="1">
      <c r="A46" s="17" t="s">
        <v>73</v>
      </c>
      <c r="B46" s="90" t="s">
        <v>74</v>
      </c>
    </row>
    <row r="47" spans="1:17" ht="12.6" customHeight="1">
      <c r="B47" s="90" t="s">
        <v>124</v>
      </c>
    </row>
    <row r="48" spans="1:17" ht="12.75" customHeight="1"/>
    <row r="49" spans="1:10" ht="18" customHeight="1">
      <c r="A49" s="88"/>
      <c r="B49" s="1"/>
      <c r="C49" s="1"/>
      <c r="I49" s="3"/>
      <c r="J49" s="3"/>
    </row>
    <row r="50" spans="1:10" ht="18" hidden="1" customHeight="1">
      <c r="A50" s="1"/>
      <c r="B50" s="1"/>
      <c r="C50" s="1"/>
      <c r="I50" s="3"/>
      <c r="J50" s="3"/>
    </row>
    <row r="51" spans="1:10" ht="18" customHeight="1">
      <c r="A51" s="1"/>
      <c r="B51" s="218"/>
      <c r="C51" s="218"/>
      <c r="D51" s="218"/>
      <c r="E51" s="218"/>
      <c r="I51" s="3"/>
      <c r="J51" s="3"/>
    </row>
    <row r="52" spans="1:10" ht="13.5" customHeight="1">
      <c r="A52" s="1"/>
      <c r="B52" s="1"/>
      <c r="C52" s="1"/>
      <c r="I52" s="3"/>
      <c r="J52" s="3"/>
    </row>
    <row r="53" spans="1:10" ht="18" customHeight="1">
      <c r="A53" s="352"/>
      <c r="B53" s="352"/>
      <c r="C53" s="352"/>
      <c r="D53" s="352"/>
      <c r="E53" s="353"/>
      <c r="F53" s="352"/>
      <c r="G53" s="352"/>
      <c r="H53" s="353"/>
      <c r="J53" s="3"/>
    </row>
    <row r="54" spans="1:10" ht="11.85" customHeight="1">
      <c r="A54" s="1"/>
      <c r="B54" s="1"/>
      <c r="C54" s="1"/>
      <c r="I54" s="3"/>
      <c r="J54" s="3"/>
    </row>
    <row r="55" spans="1:10" ht="18" customHeight="1">
      <c r="A55" s="88"/>
      <c r="B55" s="1"/>
      <c r="C55" s="1"/>
      <c r="I55" s="3"/>
      <c r="J55" s="3"/>
    </row>
    <row r="56" spans="1:10" ht="18" customHeight="1">
      <c r="A56" s="1"/>
      <c r="B56" s="1"/>
      <c r="C56" s="1"/>
      <c r="I56" s="3"/>
      <c r="J56" s="3"/>
    </row>
    <row r="57" spans="1:10" ht="18" customHeight="1">
      <c r="C57" s="1"/>
      <c r="I57" s="3"/>
      <c r="J57" s="3"/>
    </row>
    <row r="61" spans="1:10" ht="18" customHeight="1">
      <c r="D61" s="21"/>
      <c r="E61" s="21"/>
      <c r="F61" s="21"/>
      <c r="G61" s="21"/>
      <c r="H61" s="100"/>
      <c r="I61" s="24"/>
      <c r="J61" s="21"/>
    </row>
    <row r="62" spans="1:10" ht="18" customHeight="1">
      <c r="D62" s="21"/>
      <c r="E62" s="21"/>
      <c r="F62" s="21"/>
      <c r="G62" s="21"/>
      <c r="H62" s="100"/>
      <c r="I62" s="24"/>
      <c r="J62" s="21"/>
    </row>
    <row r="63" spans="1:10" ht="18" customHeight="1">
      <c r="D63" s="21"/>
      <c r="E63" s="21"/>
      <c r="F63" s="21"/>
      <c r="G63" s="21"/>
      <c r="H63" s="100"/>
      <c r="I63" s="24"/>
      <c r="J63" s="21"/>
    </row>
    <row r="64" spans="1:10" ht="18" customHeight="1">
      <c r="D64" s="21"/>
      <c r="E64" s="21"/>
      <c r="F64" s="21"/>
      <c r="G64" s="21"/>
      <c r="H64" s="98"/>
      <c r="I64" s="24"/>
      <c r="J64" s="99"/>
    </row>
    <row r="65" spans="4:10" ht="18" customHeight="1">
      <c r="D65" s="21"/>
      <c r="E65" s="21"/>
      <c r="F65" s="21"/>
      <c r="G65" s="21"/>
      <c r="H65" s="98"/>
      <c r="I65" s="24"/>
      <c r="J65" s="99"/>
    </row>
  </sheetData>
  <sheetProtection selectLockedCells="1"/>
  <mergeCells count="23">
    <mergeCell ref="A37:A43"/>
    <mergeCell ref="A53:E53"/>
    <mergeCell ref="F53:H53"/>
    <mergeCell ref="A12:B12"/>
    <mergeCell ref="C12:F12"/>
    <mergeCell ref="H12:I12"/>
    <mergeCell ref="A13:B13"/>
    <mergeCell ref="C13:F13"/>
    <mergeCell ref="H13:I13"/>
    <mergeCell ref="A1:B2"/>
    <mergeCell ref="C1:D2"/>
    <mergeCell ref="H1:J1"/>
    <mergeCell ref="H2:J2"/>
    <mergeCell ref="A8:B8"/>
    <mergeCell ref="C8:E8"/>
    <mergeCell ref="K3:L5"/>
    <mergeCell ref="H6:I6"/>
    <mergeCell ref="A11:B11"/>
    <mergeCell ref="C11:F11"/>
    <mergeCell ref="H11:I11"/>
    <mergeCell ref="A10:B10"/>
    <mergeCell ref="C10:F10"/>
    <mergeCell ref="H10:I10"/>
  </mergeCells>
  <phoneticPr fontId="2"/>
  <conditionalFormatting sqref="C38:J43">
    <cfRule type="containsBlanks" dxfId="45" priority="2" stopIfTrue="1">
      <formula>LEN(TRIM(C38))=0</formula>
    </cfRule>
    <cfRule type="containsBlanks" dxfId="44" priority="3" stopIfTrue="1">
      <formula>LEN(TRIM(C38))=0</formula>
    </cfRule>
    <cfRule type="containsBlanks" dxfId="43" priority="4" stopIfTrue="1">
      <formula>LEN(TRIM(C38))=0</formula>
    </cfRule>
  </conditionalFormatting>
  <conditionalFormatting sqref="H10:I13">
    <cfRule type="containsBlanks" dxfId="42" priority="5">
      <formula>LEN(TRIM(H10))=0</formula>
    </cfRule>
  </conditionalFormatting>
  <conditionalFormatting sqref="I7:I8">
    <cfRule type="notContainsBlanks" dxfId="41" priority="8" stopIfTrue="1">
      <formula>LEN(TRIM(I7))&gt;0</formula>
    </cfRule>
    <cfRule type="containsBlanks" dxfId="40" priority="9" stopIfTrue="1">
      <formula>LEN(TRIM(I7))=0</formula>
    </cfRule>
    <cfRule type="notContainsBlanks" dxfId="39" priority="10" stopIfTrue="1">
      <formula>LEN(TRIM(I7))&gt;0</formula>
    </cfRule>
  </conditionalFormatting>
  <conditionalFormatting sqref="I8 M6 C8:D8 C10:G13 J12:J13 D16:J23 C27:J34">
    <cfRule type="containsBlanks" dxfId="38" priority="11" stopIfTrue="1">
      <formula>LEN(TRIM(C6))=0</formula>
    </cfRule>
  </conditionalFormatting>
  <conditionalFormatting sqref="M6 I7:I8 C8:D8 C10:G13 J12:J13 C16:J22 D23:J23 C27:J34">
    <cfRule type="containsBlanks" dxfId="37" priority="6" stopIfTrue="1">
      <formula>LEN(TRIM(C6))=0</formula>
    </cfRule>
    <cfRule type="containsBlanks" dxfId="36" priority="7" stopIfTrue="1">
      <formula>LEN(TRIM(C6))=0</formula>
    </cfRule>
  </conditionalFormatting>
  <conditionalFormatting sqref="B23">
    <cfRule type="containsText" dxfId="35" priority="1" operator="containsText" text="選手">
      <formula>NOT(ISERROR(SEARCH("選手",B23)))</formula>
    </cfRule>
  </conditionalFormatting>
  <dataValidations count="11">
    <dataValidation type="list" allowBlank="1" showInputMessage="1" showErrorMessage="1" sqref="H12:I13" xr:uid="{00000000-0002-0000-0000-000000000000}">
      <formula1>"教職員,外部指導者"</formula1>
    </dataValidation>
    <dataValidation type="list" allowBlank="1" showInputMessage="1" showErrorMessage="1" sqref="C38:C43" xr:uid="{00000000-0002-0000-0000-000001000000}">
      <formula1>"A,B,C,D,E,F,G,H"</formula1>
    </dataValidation>
    <dataValidation type="list" allowBlank="1" showInputMessage="1" showErrorMessage="1" error="①､②、③のいずれかを入力して下さい。" sqref="H16:H22" xr:uid="{00000000-0002-0000-0000-000002000000}">
      <formula1>"①,②,③"</formula1>
    </dataValidation>
    <dataValidation type="list" allowBlank="1" showInputMessage="1" showErrorMessage="1" prompt="選択してください" sqref="H23" xr:uid="{00000000-0002-0000-0000-000003000000}">
      <formula1>"①, ②, ③,他"</formula1>
    </dataValidation>
    <dataValidation type="list" allowBlank="1" showInputMessage="1" showErrorMessage="1" sqref="C16:C22" xr:uid="{00000000-0002-0000-0000-000004000000}">
      <formula1>"○"</formula1>
    </dataValidation>
    <dataValidation imeMode="hiragana" allowBlank="1" showInputMessage="1" showErrorMessage="1" sqref="F27:G35 G10 G12:G13 I7 F16:G23 F38:G43" xr:uid="{00000000-0002-0000-0000-000005000000}"/>
    <dataValidation type="list" allowBlank="1" showInputMessage="1" showErrorMessage="1" prompt="選択してください" sqref="H61:H65 H24 H27:H34 H38:H43" xr:uid="{00000000-0002-0000-0000-000006000000}">
      <formula1>"①, ②, ③"</formula1>
    </dataValidation>
    <dataValidation imeMode="off" allowBlank="1" showInputMessage="1" showErrorMessage="1" sqref="J64:J65 I61:I65 C11:G11 M6 H10:I11 J24:J25 J12:J13 J35 I24 I16:J23 I27:J34 I38:J43" xr:uid="{00000000-0002-0000-0000-000007000000}"/>
    <dataValidation imeMode="on" allowBlank="1" showInputMessage="1" showErrorMessage="1" sqref="H8 C8:E8 D38:E43 F24:G24 D27:E35 D9:G9 C10:F10 C12:F13 D16:E23 D14:G14" xr:uid="{00000000-0002-0000-0000-000008000000}"/>
    <dataValidation type="list" errorStyle="warning" imeMode="on" allowBlank="1" showInputMessage="1" showErrorMessage="1" sqref="I8" xr:uid="{00000000-0002-0000-0000-000009000000}">
      <formula1>$P$16:$P$40</formula1>
    </dataValidation>
    <dataValidation type="list" allowBlank="1" showInputMessage="1" showErrorMessage="1" sqref="B23" xr:uid="{50D4DD9F-B275-4AC0-A59A-2559ACD91B28}">
      <formula1>"選手8,専任"</formula1>
    </dataValidation>
  </dataValidations>
  <printOptions horizontalCentered="1"/>
  <pageMargins left="0.47" right="0.35433070866141736" top="0.43307086614173229" bottom="0.19685039370078741" header="0.35433070866141736" footer="0.19685039370078741"/>
  <pageSetup paperSize="9" scale="84" orientation="portrait" horizontalDpi="4294967292" verticalDpi="4294967292" r:id="rId1"/>
  <headerFooter alignWithMargins="0"/>
  <drawing r:id="rId2"/>
  <legacyDrawing r:id="rId3"/>
  <controls>
    <mc:AlternateContent xmlns:mc="http://schemas.openxmlformats.org/markup-compatibility/2006">
      <mc:Choice Requires="x14">
        <control shapeId="38914" r:id="rId4" name="CheckBox2">
          <controlPr defaultSize="0" autoLine="0" r:id="rId5">
            <anchor moveWithCells="1">
              <from>
                <xdr:col>3</xdr:col>
                <xdr:colOff>121920</xdr:colOff>
                <xdr:row>35</xdr:row>
                <xdr:rowOff>60960</xdr:rowOff>
              </from>
              <to>
                <xdr:col>3</xdr:col>
                <xdr:colOff>266700</xdr:colOff>
                <xdr:row>36</xdr:row>
                <xdr:rowOff>7620</xdr:rowOff>
              </to>
            </anchor>
          </controlPr>
        </control>
      </mc:Choice>
      <mc:Fallback>
        <control shapeId="38914" r:id="rId4" name="CheckBox2"/>
      </mc:Fallback>
    </mc:AlternateContent>
    <mc:AlternateContent xmlns:mc="http://schemas.openxmlformats.org/markup-compatibility/2006">
      <mc:Choice Requires="x14">
        <control shapeId="38913" r:id="rId6" name="CheckBox1">
          <controlPr defaultSize="0" autoLine="0" r:id="rId7">
            <anchor moveWithCells="1">
              <from>
                <xdr:col>3</xdr:col>
                <xdr:colOff>121920</xdr:colOff>
                <xdr:row>23</xdr:row>
                <xdr:rowOff>152400</xdr:rowOff>
              </from>
              <to>
                <xdr:col>3</xdr:col>
                <xdr:colOff>304800</xdr:colOff>
                <xdr:row>25</xdr:row>
                <xdr:rowOff>0</xdr:rowOff>
              </to>
            </anchor>
          </controlPr>
        </control>
      </mc:Choice>
      <mc:Fallback>
        <control shapeId="38913" r:id="rId6"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65"/>
  <sheetViews>
    <sheetView showGridLines="0" tabSelected="1" view="pageBreakPreview" zoomScaleNormal="100" zoomScaleSheetLayoutView="100" workbookViewId="0">
      <selection activeCell="B5" sqref="B5"/>
    </sheetView>
  </sheetViews>
  <sheetFormatPr defaultColWidth="9" defaultRowHeight="18" customHeight="1"/>
  <cols>
    <col min="1" max="1" width="6.44140625" style="3" customWidth="1"/>
    <col min="2" max="2" width="6.109375" style="3" customWidth="1"/>
    <col min="3" max="3" width="5.109375" style="3" customWidth="1"/>
    <col min="4" max="5" width="12.6640625" style="1" customWidth="1"/>
    <col min="6" max="7" width="10.6640625" style="1" customWidth="1"/>
    <col min="8" max="8" width="6.6640625" style="1" customWidth="1"/>
    <col min="9" max="9" width="16.77734375" style="1" customWidth="1"/>
    <col min="10" max="10" width="12.6640625" style="1" customWidth="1"/>
    <col min="11" max="11" width="7.44140625" style="1" customWidth="1"/>
    <col min="12" max="12" width="7.44140625" style="3" customWidth="1"/>
    <col min="13" max="14" width="6.88671875" style="3" customWidth="1"/>
    <col min="15" max="15" width="5.44140625" style="1" customWidth="1"/>
    <col min="16" max="16" width="12" style="1" customWidth="1"/>
    <col min="17" max="17" width="16.88671875" style="1" customWidth="1"/>
    <col min="18" max="16384" width="9" style="1"/>
  </cols>
  <sheetData>
    <row r="1" spans="1:17" ht="18" customHeight="1">
      <c r="A1" s="336" t="s">
        <v>98</v>
      </c>
      <c r="B1" s="336"/>
      <c r="C1" s="337" t="s">
        <v>5</v>
      </c>
      <c r="D1" s="337"/>
      <c r="E1" s="236"/>
      <c r="H1" s="338" t="s">
        <v>6</v>
      </c>
      <c r="I1" s="339"/>
      <c r="J1" s="340"/>
      <c r="L1" s="1"/>
      <c r="M1" s="1"/>
      <c r="N1" s="1"/>
    </row>
    <row r="2" spans="1:17" ht="18" customHeight="1" thickBot="1">
      <c r="A2" s="336"/>
      <c r="B2" s="336"/>
      <c r="C2" s="337"/>
      <c r="D2" s="337"/>
      <c r="E2" s="236"/>
      <c r="H2" s="341" t="str">
        <f>"参加負担金　"&amp;$M$5&amp;"円×"&amp;M6&amp;"人＝"&amp;M5*M6&amp;"円"</f>
        <v>参加負担金　600円×人＝0円</v>
      </c>
      <c r="I2" s="342"/>
      <c r="J2" s="343"/>
      <c r="L2" s="1"/>
      <c r="M2" s="1"/>
      <c r="N2" s="1"/>
    </row>
    <row r="3" spans="1:17" ht="12.75" customHeight="1">
      <c r="H3" s="314" t="s">
        <v>235</v>
      </c>
      <c r="I3" s="91"/>
      <c r="K3" s="321" t="s">
        <v>54</v>
      </c>
      <c r="L3" s="321"/>
      <c r="M3" s="1"/>
      <c r="N3" s="1"/>
    </row>
    <row r="4" spans="1:17" ht="12.75" customHeight="1" thickBot="1">
      <c r="A4" s="1"/>
      <c r="B4" s="19"/>
      <c r="C4" s="19"/>
      <c r="D4" s="308"/>
      <c r="E4" s="308"/>
      <c r="F4" s="308"/>
      <c r="G4" s="308"/>
      <c r="H4" s="309" t="s">
        <v>101</v>
      </c>
      <c r="I4"/>
      <c r="J4" s="311" t="s">
        <v>233</v>
      </c>
      <c r="K4" s="321"/>
      <c r="L4" s="321"/>
      <c r="M4" s="4"/>
      <c r="N4" s="4"/>
    </row>
    <row r="5" spans="1:17" ht="24.75" customHeight="1" thickBot="1">
      <c r="B5" s="19" t="str">
        <f ca="1">"第"&amp;YEAR(TODAY())-1952&amp;"回"</f>
        <v>第73回</v>
      </c>
      <c r="C5" s="310"/>
      <c r="D5" s="19" t="s">
        <v>228</v>
      </c>
      <c r="E5" s="19"/>
      <c r="F5" s="19"/>
      <c r="G5" s="19"/>
      <c r="H5" s="19"/>
      <c r="I5" s="19"/>
      <c r="J5" s="19"/>
      <c r="K5" s="321"/>
      <c r="L5" s="321"/>
      <c r="M5" s="300">
        <v>600</v>
      </c>
      <c r="N5" s="1" t="s">
        <v>53</v>
      </c>
    </row>
    <row r="6" spans="1:17" ht="27.9" customHeight="1" thickTop="1" thickBot="1">
      <c r="H6" s="322"/>
      <c r="I6" s="323"/>
      <c r="J6" s="217" t="s">
        <v>5</v>
      </c>
      <c r="K6" s="5"/>
      <c r="L6" s="6" t="s">
        <v>7</v>
      </c>
      <c r="M6" s="108"/>
      <c r="N6" s="1" t="s">
        <v>8</v>
      </c>
    </row>
    <row r="7" spans="1:17" ht="12" customHeight="1" thickTop="1" thickBot="1">
      <c r="H7" s="135" t="s">
        <v>3</v>
      </c>
      <c r="I7" s="137" t="str">
        <f ca="1">IFERROR(OFFSET($P$16,MATCH(I8,$P$16:$P$40,0)-1,1,1,1),"")</f>
        <v/>
      </c>
      <c r="J7" s="134"/>
      <c r="K7" s="5"/>
      <c r="L7" s="6"/>
      <c r="M7" s="139"/>
      <c r="N7" s="1"/>
    </row>
    <row r="8" spans="1:17" ht="42" customHeight="1" thickBot="1">
      <c r="A8" s="344" t="s">
        <v>9</v>
      </c>
      <c r="B8" s="345"/>
      <c r="C8" s="366"/>
      <c r="D8" s="367"/>
      <c r="E8" s="368"/>
      <c r="H8" s="299" t="s">
        <v>113</v>
      </c>
      <c r="I8" s="138"/>
      <c r="J8" s="315" t="s">
        <v>240</v>
      </c>
      <c r="L8" s="1"/>
      <c r="M8" s="134"/>
      <c r="N8" s="1"/>
    </row>
    <row r="9" spans="1:17" ht="9.75" customHeight="1">
      <c r="A9" s="8"/>
      <c r="B9" s="8"/>
      <c r="C9" s="93"/>
      <c r="D9" s="3"/>
      <c r="E9" s="3"/>
      <c r="F9" s="3"/>
      <c r="G9" s="3"/>
      <c r="I9" s="20" t="s">
        <v>57</v>
      </c>
      <c r="L9" s="1"/>
      <c r="M9" s="1"/>
      <c r="N9" s="1"/>
    </row>
    <row r="10" spans="1:17" ht="22.5" customHeight="1">
      <c r="A10" s="329" t="s">
        <v>50</v>
      </c>
      <c r="B10" s="330"/>
      <c r="C10" s="331"/>
      <c r="D10" s="332"/>
      <c r="E10" s="332"/>
      <c r="F10" s="333"/>
      <c r="G10" s="11" t="s">
        <v>154</v>
      </c>
      <c r="H10" s="334"/>
      <c r="I10" s="335"/>
      <c r="L10" s="1"/>
      <c r="M10" s="1"/>
      <c r="N10" s="1"/>
    </row>
    <row r="11" spans="1:17" ht="22.5" customHeight="1">
      <c r="A11" s="324" t="s">
        <v>58</v>
      </c>
      <c r="B11" s="325"/>
      <c r="C11" s="363"/>
      <c r="D11" s="364"/>
      <c r="E11" s="364"/>
      <c r="F11" s="365"/>
      <c r="G11" s="298" t="s">
        <v>155</v>
      </c>
      <c r="H11" s="327"/>
      <c r="I11" s="328"/>
      <c r="J11" s="87" t="s">
        <v>12</v>
      </c>
      <c r="L11" s="1"/>
      <c r="M11" s="1"/>
      <c r="N11" s="1"/>
    </row>
    <row r="12" spans="1:17" ht="22.5" customHeight="1">
      <c r="A12" s="354" t="s">
        <v>2</v>
      </c>
      <c r="B12" s="355"/>
      <c r="C12" s="356"/>
      <c r="D12" s="357"/>
      <c r="E12" s="357"/>
      <c r="F12" s="358"/>
      <c r="G12" s="31" t="s">
        <v>10</v>
      </c>
      <c r="H12" s="359"/>
      <c r="I12" s="360"/>
      <c r="J12" s="107"/>
      <c r="L12" s="9"/>
      <c r="M12" s="9" t="s">
        <v>11</v>
      </c>
      <c r="N12" s="9"/>
    </row>
    <row r="13" spans="1:17" ht="22.5" customHeight="1">
      <c r="A13" s="361" t="s">
        <v>1</v>
      </c>
      <c r="B13" s="362"/>
      <c r="C13" s="356"/>
      <c r="D13" s="357"/>
      <c r="E13" s="357"/>
      <c r="F13" s="358"/>
      <c r="G13" s="31" t="s">
        <v>10</v>
      </c>
      <c r="H13" s="359"/>
      <c r="I13" s="360"/>
      <c r="J13" s="107"/>
      <c r="L13" s="9"/>
      <c r="M13" s="10" t="s">
        <v>42</v>
      </c>
      <c r="N13" s="9"/>
    </row>
    <row r="14" spans="1:17" ht="13.35" customHeight="1">
      <c r="D14" s="15" t="s">
        <v>234</v>
      </c>
      <c r="E14" s="15"/>
      <c r="F14" s="15"/>
      <c r="G14" s="15"/>
      <c r="H14" s="3"/>
    </row>
    <row r="15" spans="1:17" ht="22.5" customHeight="1">
      <c r="A15" s="125"/>
      <c r="B15" s="117" t="s">
        <v>35</v>
      </c>
      <c r="C15" s="118" t="s">
        <v>71</v>
      </c>
      <c r="D15" s="189" t="s">
        <v>156</v>
      </c>
      <c r="E15" s="242" t="s">
        <v>157</v>
      </c>
      <c r="F15" s="189" t="s">
        <v>158</v>
      </c>
      <c r="G15" s="254" t="s">
        <v>159</v>
      </c>
      <c r="H15" s="117" t="s">
        <v>0</v>
      </c>
      <c r="I15" s="119" t="s">
        <v>111</v>
      </c>
      <c r="J15" s="117" t="s">
        <v>12</v>
      </c>
      <c r="K15" s="12"/>
      <c r="L15" s="13" t="s">
        <v>13</v>
      </c>
      <c r="M15" s="13" t="s">
        <v>14</v>
      </c>
      <c r="N15" s="13" t="s">
        <v>15</v>
      </c>
    </row>
    <row r="16" spans="1:17" ht="22.5" customHeight="1">
      <c r="A16" s="122"/>
      <c r="B16" s="126">
        <v>1</v>
      </c>
      <c r="C16" s="127"/>
      <c r="D16" s="190"/>
      <c r="E16" s="243"/>
      <c r="F16" s="190"/>
      <c r="G16" s="255"/>
      <c r="H16" s="130"/>
      <c r="I16" s="81"/>
      <c r="J16" s="107"/>
      <c r="K16" s="14"/>
      <c r="L16" s="13" t="s">
        <v>43</v>
      </c>
      <c r="M16" s="13"/>
      <c r="N16" s="13"/>
      <c r="P16" s="307" t="s">
        <v>212</v>
      </c>
      <c r="Q16" s="307" t="s">
        <v>191</v>
      </c>
    </row>
    <row r="17" spans="1:17" ht="22.5" customHeight="1">
      <c r="A17" s="122" t="s">
        <v>16</v>
      </c>
      <c r="B17" s="126">
        <v>2</v>
      </c>
      <c r="C17" s="128"/>
      <c r="D17" s="190"/>
      <c r="E17" s="243"/>
      <c r="F17" s="190"/>
      <c r="G17" s="191"/>
      <c r="H17" s="131"/>
      <c r="I17" s="81"/>
      <c r="J17" s="107"/>
      <c r="K17" s="14"/>
      <c r="L17" s="13" t="s">
        <v>17</v>
      </c>
      <c r="M17" s="13"/>
      <c r="N17" s="13"/>
      <c r="P17" s="307" t="s">
        <v>213</v>
      </c>
      <c r="Q17" s="307" t="s">
        <v>192</v>
      </c>
    </row>
    <row r="18" spans="1:17" ht="22.5" customHeight="1">
      <c r="A18" s="122"/>
      <c r="B18" s="126">
        <v>3</v>
      </c>
      <c r="C18" s="127"/>
      <c r="D18" s="190"/>
      <c r="E18" s="243"/>
      <c r="F18" s="190"/>
      <c r="G18" s="255"/>
      <c r="H18" s="132"/>
      <c r="I18" s="81"/>
      <c r="J18" s="107"/>
      <c r="K18" s="14"/>
      <c r="L18" s="13" t="s">
        <v>18</v>
      </c>
      <c r="M18" s="13"/>
      <c r="N18" s="13"/>
      <c r="P18" s="307" t="s">
        <v>214</v>
      </c>
      <c r="Q18" s="307" t="s">
        <v>193</v>
      </c>
    </row>
    <row r="19" spans="1:17" ht="22.5" customHeight="1">
      <c r="A19" s="122"/>
      <c r="B19" s="126">
        <v>4</v>
      </c>
      <c r="C19" s="128"/>
      <c r="D19" s="190"/>
      <c r="E19" s="243"/>
      <c r="F19" s="190"/>
      <c r="G19" s="191"/>
      <c r="H19" s="131"/>
      <c r="I19" s="81"/>
      <c r="J19" s="107"/>
      <c r="K19" s="14"/>
      <c r="L19" s="13" t="s">
        <v>19</v>
      </c>
      <c r="M19" s="13"/>
      <c r="N19" s="13"/>
      <c r="P19" s="307" t="s">
        <v>172</v>
      </c>
      <c r="Q19" s="307" t="s">
        <v>194</v>
      </c>
    </row>
    <row r="20" spans="1:17" ht="22.5" customHeight="1">
      <c r="A20" s="122"/>
      <c r="B20" s="126">
        <v>5</v>
      </c>
      <c r="C20" s="128"/>
      <c r="D20" s="190"/>
      <c r="E20" s="243"/>
      <c r="F20" s="190"/>
      <c r="G20" s="191"/>
      <c r="H20" s="131"/>
      <c r="I20" s="81"/>
      <c r="J20" s="107"/>
      <c r="K20" s="14"/>
      <c r="L20" s="13" t="s">
        <v>20</v>
      </c>
      <c r="M20" s="13"/>
      <c r="N20" s="13"/>
      <c r="P20" s="307" t="s">
        <v>242</v>
      </c>
      <c r="Q20" s="307" t="s">
        <v>243</v>
      </c>
    </row>
    <row r="21" spans="1:17" ht="22.5" customHeight="1">
      <c r="A21" s="122" t="s">
        <v>21</v>
      </c>
      <c r="B21" s="126">
        <v>6</v>
      </c>
      <c r="C21" s="128"/>
      <c r="D21" s="190"/>
      <c r="E21" s="243"/>
      <c r="F21" s="190"/>
      <c r="G21" s="191"/>
      <c r="H21" s="131"/>
      <c r="I21" s="72"/>
      <c r="J21" s="107"/>
      <c r="K21" s="14"/>
      <c r="L21" s="13" t="s">
        <v>22</v>
      </c>
      <c r="M21" s="13"/>
      <c r="N21" s="13"/>
      <c r="P21" s="307" t="s">
        <v>173</v>
      </c>
      <c r="Q21" s="307" t="s">
        <v>195</v>
      </c>
    </row>
    <row r="22" spans="1:17" ht="22.5" customHeight="1">
      <c r="A22" s="122"/>
      <c r="B22" s="126">
        <v>7</v>
      </c>
      <c r="C22" s="128"/>
      <c r="D22" s="190"/>
      <c r="E22" s="243"/>
      <c r="F22" s="190"/>
      <c r="G22" s="191"/>
      <c r="H22" s="131"/>
      <c r="I22" s="81"/>
      <c r="J22" s="107"/>
      <c r="K22" s="14"/>
      <c r="L22" s="13" t="s">
        <v>23</v>
      </c>
      <c r="M22" s="13"/>
      <c r="N22" s="13"/>
      <c r="P22" s="307" t="s">
        <v>174</v>
      </c>
      <c r="Q22" s="307" t="s">
        <v>196</v>
      </c>
    </row>
    <row r="23" spans="1:17" ht="22.5" customHeight="1">
      <c r="A23" s="124"/>
      <c r="B23" s="126" t="s">
        <v>244</v>
      </c>
      <c r="C23" s="31" t="s">
        <v>36</v>
      </c>
      <c r="D23" s="192"/>
      <c r="E23" s="244"/>
      <c r="F23" s="192"/>
      <c r="G23" s="256"/>
      <c r="H23" s="133"/>
      <c r="I23" s="110"/>
      <c r="J23" s="111"/>
      <c r="K23" s="14"/>
      <c r="L23" s="13" t="s">
        <v>44</v>
      </c>
      <c r="M23" s="13"/>
      <c r="N23" s="13"/>
      <c r="P23" s="307" t="s">
        <v>175</v>
      </c>
      <c r="Q23" s="307" t="s">
        <v>197</v>
      </c>
    </row>
    <row r="24" spans="1:17" ht="13.5" customHeight="1">
      <c r="A24" s="313" t="b">
        <v>0</v>
      </c>
      <c r="B24" s="316" t="s">
        <v>245</v>
      </c>
      <c r="C24" s="317" t="s">
        <v>246</v>
      </c>
      <c r="D24" s="226"/>
      <c r="E24" s="226"/>
      <c r="F24" s="21"/>
      <c r="G24" s="21"/>
      <c r="H24" s="23"/>
      <c r="I24" s="24"/>
      <c r="J24" s="21"/>
      <c r="K24" s="21"/>
      <c r="P24" s="307" t="s">
        <v>238</v>
      </c>
      <c r="Q24" s="307" t="s">
        <v>239</v>
      </c>
    </row>
    <row r="25" spans="1:17" ht="13.5" customHeight="1">
      <c r="B25" s="320" t="str">
        <f>IF(A24=FALSE,"","!別枠あり!")</f>
        <v/>
      </c>
      <c r="C25" s="66"/>
      <c r="D25" s="175" t="s">
        <v>247</v>
      </c>
      <c r="E25" s="88"/>
      <c r="H25" s="16"/>
      <c r="P25" s="307" t="s">
        <v>177</v>
      </c>
      <c r="Q25" s="307" t="s">
        <v>199</v>
      </c>
    </row>
    <row r="26" spans="1:17" ht="22.5" customHeight="1">
      <c r="A26" s="11"/>
      <c r="B26" s="126" t="s">
        <v>35</v>
      </c>
      <c r="C26" s="129" t="s">
        <v>70</v>
      </c>
      <c r="D26" s="189" t="s">
        <v>156</v>
      </c>
      <c r="E26" s="242" t="s">
        <v>157</v>
      </c>
      <c r="F26" s="189" t="s">
        <v>158</v>
      </c>
      <c r="G26" s="254" t="s">
        <v>159</v>
      </c>
      <c r="H26" s="117" t="s">
        <v>0</v>
      </c>
      <c r="I26" s="119" t="s">
        <v>111</v>
      </c>
      <c r="J26" s="117" t="s">
        <v>12</v>
      </c>
      <c r="K26" s="12"/>
      <c r="L26" s="13" t="s">
        <v>13</v>
      </c>
      <c r="M26" s="13" t="s">
        <v>14</v>
      </c>
      <c r="N26" s="13" t="s">
        <v>15</v>
      </c>
      <c r="P26" s="307" t="s">
        <v>178</v>
      </c>
      <c r="Q26" s="307" t="s">
        <v>200</v>
      </c>
    </row>
    <row r="27" spans="1:17" ht="22.5" customHeight="1">
      <c r="A27" s="122"/>
      <c r="B27" s="120">
        <v>1</v>
      </c>
      <c r="C27" s="222" t="s">
        <v>142</v>
      </c>
      <c r="D27" s="193"/>
      <c r="E27" s="245"/>
      <c r="F27" s="193"/>
      <c r="G27" s="194"/>
      <c r="H27" s="112"/>
      <c r="I27" s="114"/>
      <c r="J27" s="113"/>
      <c r="K27" s="14"/>
      <c r="L27" s="13"/>
      <c r="M27" s="13" t="s">
        <v>45</v>
      </c>
      <c r="N27" s="13"/>
      <c r="P27" s="307" t="s">
        <v>179</v>
      </c>
      <c r="Q27" s="307" t="s">
        <v>201</v>
      </c>
    </row>
    <row r="28" spans="1:17" ht="22.5" customHeight="1">
      <c r="A28" s="123" t="s">
        <v>37</v>
      </c>
      <c r="B28" s="121">
        <v>1</v>
      </c>
      <c r="C28" s="223" t="s">
        <v>142</v>
      </c>
      <c r="D28" s="195"/>
      <c r="E28" s="246"/>
      <c r="F28" s="195"/>
      <c r="G28" s="196"/>
      <c r="H28" s="109"/>
      <c r="I28" s="115"/>
      <c r="J28" s="111"/>
      <c r="K28" s="14"/>
      <c r="L28" s="13"/>
      <c r="M28" s="13" t="s">
        <v>25</v>
      </c>
      <c r="N28" s="13"/>
      <c r="P28" s="307" t="s">
        <v>180</v>
      </c>
      <c r="Q28" s="307" t="s">
        <v>202</v>
      </c>
    </row>
    <row r="29" spans="1:17" ht="22.5" customHeight="1">
      <c r="A29" s="123" t="s">
        <v>38</v>
      </c>
      <c r="B29" s="120">
        <v>2</v>
      </c>
      <c r="C29" s="222" t="s">
        <v>143</v>
      </c>
      <c r="D29" s="193"/>
      <c r="E29" s="245"/>
      <c r="F29" s="193"/>
      <c r="G29" s="194"/>
      <c r="H29" s="112"/>
      <c r="I29" s="114"/>
      <c r="J29" s="113"/>
      <c r="K29" s="14"/>
      <c r="L29" s="13"/>
      <c r="M29" s="13" t="s">
        <v>46</v>
      </c>
      <c r="N29" s="13"/>
      <c r="P29" s="307" t="s">
        <v>181</v>
      </c>
      <c r="Q29" s="307" t="s">
        <v>203</v>
      </c>
    </row>
    <row r="30" spans="1:17" ht="22.5" customHeight="1">
      <c r="A30" s="123" t="s">
        <v>39</v>
      </c>
      <c r="B30" s="121">
        <v>2</v>
      </c>
      <c r="C30" s="223" t="s">
        <v>143</v>
      </c>
      <c r="D30" s="195"/>
      <c r="E30" s="246"/>
      <c r="F30" s="195"/>
      <c r="G30" s="196"/>
      <c r="H30" s="109"/>
      <c r="I30" s="115"/>
      <c r="J30" s="111"/>
      <c r="K30" s="14"/>
      <c r="L30" s="13"/>
      <c r="M30" s="13" t="s">
        <v>26</v>
      </c>
      <c r="N30" s="13"/>
      <c r="P30" s="307" t="s">
        <v>236</v>
      </c>
      <c r="Q30" s="307" t="s">
        <v>237</v>
      </c>
    </row>
    <row r="31" spans="1:17" ht="22.5" customHeight="1">
      <c r="A31" s="123" t="s">
        <v>40</v>
      </c>
      <c r="B31" s="120">
        <v>3</v>
      </c>
      <c r="C31" s="222" t="s">
        <v>144</v>
      </c>
      <c r="D31" s="193"/>
      <c r="E31" s="245"/>
      <c r="F31" s="193"/>
      <c r="G31" s="194"/>
      <c r="H31" s="112"/>
      <c r="I31" s="114"/>
      <c r="J31" s="113"/>
      <c r="K31" s="14"/>
      <c r="L31" s="13"/>
      <c r="M31" s="13" t="s">
        <v>47</v>
      </c>
      <c r="N31" s="13"/>
      <c r="P31" s="307" t="s">
        <v>182</v>
      </c>
      <c r="Q31" s="307" t="s">
        <v>204</v>
      </c>
    </row>
    <row r="32" spans="1:17" ht="22.5" customHeight="1">
      <c r="A32" s="122"/>
      <c r="B32" s="121">
        <v>3</v>
      </c>
      <c r="C32" s="223" t="s">
        <v>144</v>
      </c>
      <c r="D32" s="195"/>
      <c r="E32" s="246"/>
      <c r="F32" s="195"/>
      <c r="G32" s="196"/>
      <c r="H32" s="109"/>
      <c r="I32" s="115"/>
      <c r="J32" s="111"/>
      <c r="K32" s="14"/>
      <c r="L32" s="13"/>
      <c r="M32" s="13" t="s">
        <v>27</v>
      </c>
      <c r="N32" s="13"/>
      <c r="P32" s="307" t="s">
        <v>183</v>
      </c>
      <c r="Q32" s="307" t="s">
        <v>205</v>
      </c>
    </row>
    <row r="33" spans="1:17" ht="22.5" customHeight="1">
      <c r="A33" s="122"/>
      <c r="B33" s="120">
        <v>4</v>
      </c>
      <c r="C33" s="222" t="s">
        <v>145</v>
      </c>
      <c r="D33" s="193"/>
      <c r="E33" s="245"/>
      <c r="F33" s="193"/>
      <c r="G33" s="194"/>
      <c r="H33" s="112"/>
      <c r="I33" s="114"/>
      <c r="J33" s="113"/>
      <c r="K33" s="14"/>
      <c r="L33" s="13"/>
      <c r="M33" s="13" t="s">
        <v>48</v>
      </c>
      <c r="N33" s="13"/>
      <c r="P33" s="307" t="s">
        <v>184</v>
      </c>
      <c r="Q33" s="307" t="s">
        <v>206</v>
      </c>
    </row>
    <row r="34" spans="1:17" ht="22.5" customHeight="1">
      <c r="A34" s="124"/>
      <c r="B34" s="121">
        <v>4</v>
      </c>
      <c r="C34" s="223" t="s">
        <v>145</v>
      </c>
      <c r="D34" s="195"/>
      <c r="E34" s="246"/>
      <c r="F34" s="195"/>
      <c r="G34" s="196"/>
      <c r="H34" s="109"/>
      <c r="I34" s="115"/>
      <c r="J34" s="111"/>
      <c r="K34" s="14"/>
      <c r="L34" s="13"/>
      <c r="M34" s="13" t="s">
        <v>28</v>
      </c>
      <c r="N34" s="13"/>
      <c r="P34" s="307" t="s">
        <v>189</v>
      </c>
      <c r="Q34" s="307" t="s">
        <v>207</v>
      </c>
    </row>
    <row r="35" spans="1:17" ht="13.5" customHeight="1">
      <c r="A35" s="313" t="b">
        <v>0</v>
      </c>
      <c r="C35" s="318"/>
      <c r="D35" s="21"/>
      <c r="E35" s="21"/>
      <c r="F35" s="22"/>
      <c r="G35" s="22"/>
      <c r="H35" s="70"/>
      <c r="I35" s="25"/>
      <c r="J35" s="21"/>
      <c r="K35" s="21"/>
      <c r="P35" s="307" t="s">
        <v>185</v>
      </c>
      <c r="Q35" s="307" t="s">
        <v>241</v>
      </c>
    </row>
    <row r="36" spans="1:17" ht="18.899999999999999" customHeight="1">
      <c r="B36" s="320" t="str">
        <f>IF(A35=FALSE,"","!別枠あり!")</f>
        <v/>
      </c>
      <c r="C36" s="319"/>
      <c r="D36" s="106" t="str">
        <f>D25</f>
        <v>　　　← R6年度県新人大会ベスト4以上の対象者があればチェックを入れ、追加シートに５番手以降を記入すること</v>
      </c>
      <c r="E36" s="106"/>
      <c r="F36" s="102"/>
      <c r="G36" s="102"/>
      <c r="H36" s="106"/>
      <c r="I36" s="105"/>
      <c r="J36" s="105"/>
      <c r="P36" s="307" t="s">
        <v>186</v>
      </c>
      <c r="Q36" s="307" t="s">
        <v>209</v>
      </c>
    </row>
    <row r="37" spans="1:17" ht="22.5" customHeight="1">
      <c r="A37" s="349" t="s">
        <v>115</v>
      </c>
      <c r="B37" s="126" t="s">
        <v>35</v>
      </c>
      <c r="C37" s="312" t="s">
        <v>112</v>
      </c>
      <c r="D37" s="189" t="s">
        <v>156</v>
      </c>
      <c r="E37" s="242" t="s">
        <v>157</v>
      </c>
      <c r="F37" s="189" t="s">
        <v>158</v>
      </c>
      <c r="G37" s="254" t="s">
        <v>159</v>
      </c>
      <c r="H37" s="117" t="s">
        <v>0</v>
      </c>
      <c r="I37" s="119" t="s">
        <v>111</v>
      </c>
      <c r="J37" s="117" t="s">
        <v>12</v>
      </c>
      <c r="K37" s="12"/>
      <c r="L37" s="13" t="s">
        <v>13</v>
      </c>
      <c r="M37" s="13" t="s">
        <v>14</v>
      </c>
      <c r="N37" s="13" t="s">
        <v>15</v>
      </c>
      <c r="P37" s="307" t="s">
        <v>190</v>
      </c>
      <c r="Q37" s="307" t="s">
        <v>208</v>
      </c>
    </row>
    <row r="38" spans="1:17" ht="22.5" customHeight="1">
      <c r="A38" s="350"/>
      <c r="B38" s="126">
        <v>1</v>
      </c>
      <c r="C38" s="116"/>
      <c r="D38" s="193"/>
      <c r="E38" s="245"/>
      <c r="F38" s="193"/>
      <c r="G38" s="194"/>
      <c r="H38" s="112"/>
      <c r="I38" s="114"/>
      <c r="J38" s="113"/>
      <c r="K38" s="14"/>
      <c r="L38" s="13"/>
      <c r="M38" s="13"/>
      <c r="N38" s="13" t="s">
        <v>49</v>
      </c>
      <c r="P38" s="307" t="s">
        <v>187</v>
      </c>
      <c r="Q38" s="307" t="s">
        <v>210</v>
      </c>
    </row>
    <row r="39" spans="1:17" ht="22.5" customHeight="1">
      <c r="A39" s="350"/>
      <c r="B39" s="126">
        <v>2</v>
      </c>
      <c r="C39" s="116"/>
      <c r="D39" s="195"/>
      <c r="E39" s="246"/>
      <c r="F39" s="195"/>
      <c r="G39" s="196"/>
      <c r="H39" s="109"/>
      <c r="I39" s="115"/>
      <c r="J39" s="111"/>
      <c r="K39" s="14"/>
      <c r="L39" s="13"/>
      <c r="M39" s="13"/>
      <c r="N39" s="13" t="s">
        <v>29</v>
      </c>
      <c r="P39" s="307" t="s">
        <v>188</v>
      </c>
      <c r="Q39" s="307" t="s">
        <v>211</v>
      </c>
    </row>
    <row r="40" spans="1:17" ht="22.5" customHeight="1">
      <c r="A40" s="350"/>
      <c r="B40" s="126">
        <v>3</v>
      </c>
      <c r="C40" s="116"/>
      <c r="D40" s="193"/>
      <c r="E40" s="245"/>
      <c r="F40" s="193"/>
      <c r="G40" s="194"/>
      <c r="H40" s="112"/>
      <c r="I40" s="114"/>
      <c r="J40" s="113"/>
      <c r="K40" s="14"/>
      <c r="L40" s="13"/>
      <c r="M40" s="13"/>
      <c r="N40" s="13" t="s">
        <v>30</v>
      </c>
      <c r="P40" s="307"/>
      <c r="Q40" s="307"/>
    </row>
    <row r="41" spans="1:17" ht="22.5" customHeight="1">
      <c r="A41" s="350"/>
      <c r="B41" s="126">
        <v>4</v>
      </c>
      <c r="C41" s="116"/>
      <c r="D41" s="195"/>
      <c r="E41" s="246"/>
      <c r="F41" s="195"/>
      <c r="G41" s="196"/>
      <c r="H41" s="109"/>
      <c r="I41" s="115"/>
      <c r="J41" s="111"/>
      <c r="K41" s="14"/>
      <c r="L41" s="13"/>
      <c r="M41" s="13"/>
      <c r="N41" s="13" t="s">
        <v>31</v>
      </c>
    </row>
    <row r="42" spans="1:17" ht="22.5" customHeight="1">
      <c r="A42" s="350"/>
      <c r="B42" s="126">
        <v>5</v>
      </c>
      <c r="C42" s="116"/>
      <c r="D42" s="193"/>
      <c r="E42" s="245"/>
      <c r="F42" s="193"/>
      <c r="G42" s="194"/>
      <c r="H42" s="112"/>
      <c r="I42" s="114"/>
      <c r="J42" s="113"/>
      <c r="K42" s="14"/>
      <c r="L42" s="13"/>
      <c r="M42" s="13"/>
      <c r="N42" s="13" t="s">
        <v>32</v>
      </c>
    </row>
    <row r="43" spans="1:17" ht="22.5" customHeight="1">
      <c r="A43" s="351"/>
      <c r="B43" s="126">
        <v>6</v>
      </c>
      <c r="C43" s="116"/>
      <c r="D43" s="195"/>
      <c r="E43" s="246"/>
      <c r="F43" s="195"/>
      <c r="G43" s="196"/>
      <c r="H43" s="109"/>
      <c r="I43" s="115"/>
      <c r="J43" s="111"/>
      <c r="K43" s="14"/>
      <c r="L43" s="13"/>
      <c r="M43" s="13"/>
      <c r="N43" s="13" t="s">
        <v>33</v>
      </c>
    </row>
    <row r="44" spans="1:17" ht="12.6" customHeight="1">
      <c r="A44" s="17" t="s">
        <v>41</v>
      </c>
      <c r="B44" s="18" t="s">
        <v>72</v>
      </c>
      <c r="C44" s="18"/>
    </row>
    <row r="45" spans="1:17" ht="12.6" customHeight="1">
      <c r="A45" s="17" t="s">
        <v>34</v>
      </c>
      <c r="B45" s="2" t="s">
        <v>55</v>
      </c>
      <c r="C45" s="2"/>
    </row>
    <row r="46" spans="1:17" ht="12.6" customHeight="1">
      <c r="A46" s="17" t="s">
        <v>73</v>
      </c>
      <c r="B46" s="90" t="s">
        <v>74</v>
      </c>
    </row>
    <row r="47" spans="1:17" ht="12.6" customHeight="1">
      <c r="B47" s="90" t="s">
        <v>124</v>
      </c>
    </row>
    <row r="48" spans="1:17" ht="12.75" customHeight="1"/>
    <row r="49" spans="1:10" ht="18" customHeight="1">
      <c r="A49" s="88"/>
      <c r="B49" s="1"/>
      <c r="C49" s="1"/>
      <c r="I49" s="3"/>
      <c r="J49" s="3"/>
    </row>
    <row r="50" spans="1:10" ht="18" hidden="1" customHeight="1">
      <c r="A50" s="1"/>
      <c r="B50" s="1"/>
      <c r="C50" s="1"/>
      <c r="I50" s="3"/>
      <c r="J50" s="3"/>
    </row>
    <row r="51" spans="1:10" ht="18" customHeight="1">
      <c r="A51" s="1"/>
      <c r="B51" s="218"/>
      <c r="C51" s="218"/>
      <c r="D51" s="218"/>
      <c r="E51" s="218"/>
      <c r="I51" s="3"/>
      <c r="J51" s="3"/>
    </row>
    <row r="52" spans="1:10" ht="13.5" customHeight="1">
      <c r="A52" s="1"/>
      <c r="B52" s="1"/>
      <c r="C52" s="1"/>
      <c r="I52" s="3"/>
      <c r="J52" s="3"/>
    </row>
    <row r="53" spans="1:10" ht="18" customHeight="1">
      <c r="A53" s="352"/>
      <c r="B53" s="352"/>
      <c r="C53" s="352"/>
      <c r="D53" s="352"/>
      <c r="E53" s="353"/>
      <c r="F53" s="352"/>
      <c r="G53" s="352"/>
      <c r="H53" s="353"/>
      <c r="J53" s="3"/>
    </row>
    <row r="54" spans="1:10" ht="11.85" customHeight="1">
      <c r="A54" s="1"/>
      <c r="B54" s="1"/>
      <c r="C54" s="1"/>
      <c r="I54" s="3"/>
      <c r="J54" s="3"/>
    </row>
    <row r="55" spans="1:10" ht="18" customHeight="1">
      <c r="A55" s="88"/>
      <c r="B55" s="1"/>
      <c r="C55" s="1"/>
      <c r="I55" s="3"/>
      <c r="J55" s="3"/>
    </row>
    <row r="56" spans="1:10" ht="18" customHeight="1">
      <c r="A56" s="1"/>
      <c r="B56" s="1"/>
      <c r="C56" s="1"/>
      <c r="I56" s="3"/>
      <c r="J56" s="3"/>
    </row>
    <row r="57" spans="1:10" ht="18" customHeight="1">
      <c r="C57" s="1"/>
      <c r="I57" s="3"/>
      <c r="J57" s="3"/>
    </row>
    <row r="61" spans="1:10" ht="18" customHeight="1">
      <c r="D61" s="21"/>
      <c r="E61" s="21"/>
      <c r="F61" s="21"/>
      <c r="G61" s="21"/>
      <c r="H61" s="100"/>
      <c r="I61" s="24"/>
      <c r="J61" s="21"/>
    </row>
    <row r="62" spans="1:10" ht="18" customHeight="1">
      <c r="D62" s="21"/>
      <c r="E62" s="21"/>
      <c r="F62" s="21"/>
      <c r="G62" s="21"/>
      <c r="H62" s="100"/>
      <c r="I62" s="24"/>
      <c r="J62" s="21"/>
    </row>
    <row r="63" spans="1:10" ht="18" customHeight="1">
      <c r="D63" s="21"/>
      <c r="E63" s="21"/>
      <c r="F63" s="21"/>
      <c r="G63" s="21"/>
      <c r="H63" s="100"/>
      <c r="I63" s="24"/>
      <c r="J63" s="21"/>
    </row>
    <row r="64" spans="1:10" ht="18" customHeight="1">
      <c r="D64" s="21"/>
      <c r="E64" s="21"/>
      <c r="F64" s="21"/>
      <c r="G64" s="21"/>
      <c r="H64" s="98"/>
      <c r="I64" s="24"/>
      <c r="J64" s="99"/>
    </row>
    <row r="65" spans="4:10" ht="18" customHeight="1">
      <c r="D65" s="21"/>
      <c r="E65" s="21"/>
      <c r="F65" s="21"/>
      <c r="G65" s="21"/>
      <c r="H65" s="98"/>
      <c r="I65" s="24"/>
      <c r="J65" s="99"/>
    </row>
  </sheetData>
  <sheetProtection selectLockedCells="1"/>
  <sortState xmlns:xlrd2="http://schemas.microsoft.com/office/spreadsheetml/2017/richdata2" ref="P16:Q39">
    <sortCondition ref="Q16:Q39"/>
  </sortState>
  <mergeCells count="23">
    <mergeCell ref="K3:L5"/>
    <mergeCell ref="C10:F10"/>
    <mergeCell ref="C11:F11"/>
    <mergeCell ref="C12:F12"/>
    <mergeCell ref="C8:E8"/>
    <mergeCell ref="H10:I10"/>
    <mergeCell ref="H11:I11"/>
    <mergeCell ref="H12:I12"/>
    <mergeCell ref="H1:J1"/>
    <mergeCell ref="H2:J2"/>
    <mergeCell ref="A8:B8"/>
    <mergeCell ref="A1:B2"/>
    <mergeCell ref="A12:B12"/>
    <mergeCell ref="A11:B11"/>
    <mergeCell ref="A10:B10"/>
    <mergeCell ref="H6:I6"/>
    <mergeCell ref="C1:D2"/>
    <mergeCell ref="A37:A43"/>
    <mergeCell ref="F53:H53"/>
    <mergeCell ref="A13:B13"/>
    <mergeCell ref="C13:F13"/>
    <mergeCell ref="H13:I13"/>
    <mergeCell ref="A53:E53"/>
  </mergeCells>
  <phoneticPr fontId="2"/>
  <conditionalFormatting sqref="C38:J43">
    <cfRule type="containsBlanks" dxfId="34" priority="2" stopIfTrue="1">
      <formula>LEN(TRIM(C38))=0</formula>
    </cfRule>
    <cfRule type="containsBlanks" dxfId="33" priority="3" stopIfTrue="1">
      <formula>LEN(TRIM(C38))=0</formula>
    </cfRule>
    <cfRule type="containsBlanks" dxfId="32" priority="4" stopIfTrue="1">
      <formula>LEN(TRIM(C38))=0</formula>
    </cfRule>
  </conditionalFormatting>
  <conditionalFormatting sqref="H10:I13">
    <cfRule type="containsBlanks" dxfId="31" priority="5">
      <formula>LEN(TRIM(H10))=0</formula>
    </cfRule>
  </conditionalFormatting>
  <conditionalFormatting sqref="I7:I8">
    <cfRule type="notContainsBlanks" dxfId="30" priority="8" stopIfTrue="1">
      <formula>LEN(TRIM(I7))&gt;0</formula>
    </cfRule>
    <cfRule type="containsBlanks" dxfId="29" priority="9" stopIfTrue="1">
      <formula>LEN(TRIM(I7))=0</formula>
    </cfRule>
    <cfRule type="notContainsBlanks" dxfId="28" priority="10" stopIfTrue="1">
      <formula>LEN(TRIM(I7))&gt;0</formula>
    </cfRule>
  </conditionalFormatting>
  <conditionalFormatting sqref="I8 M6 C8:D8 C10:G13 J12:J13 D16:J23 C27:J34">
    <cfRule type="containsBlanks" dxfId="27" priority="12" stopIfTrue="1">
      <formula>LEN(TRIM(C6))=0</formula>
    </cfRule>
  </conditionalFormatting>
  <conditionalFormatting sqref="M6 I7:I8 C8:D8 C10:G13 J12:J13 C16:J22 D23:J23 C27:J34">
    <cfRule type="containsBlanks" dxfId="26" priority="6" stopIfTrue="1">
      <formula>LEN(TRIM(C6))=0</formula>
    </cfRule>
    <cfRule type="containsBlanks" dxfId="25" priority="7" stopIfTrue="1">
      <formula>LEN(TRIM(C6))=0</formula>
    </cfRule>
  </conditionalFormatting>
  <conditionalFormatting sqref="B23">
    <cfRule type="containsText" dxfId="24" priority="1" operator="containsText" text="選手">
      <formula>NOT(ISERROR(SEARCH("選手",B23)))</formula>
    </cfRule>
  </conditionalFormatting>
  <dataValidations xWindow="473" yWindow="348" count="11">
    <dataValidation imeMode="on" allowBlank="1" showInputMessage="1" showErrorMessage="1" sqref="H8 C8:E8 D14:G14 F24:G24 D9:G9 C10:F10 C12:F13 D16:E23 D38:E43 D27:E35" xr:uid="{00000000-0002-0000-0100-000000000000}"/>
    <dataValidation imeMode="off" allowBlank="1" showInputMessage="1" showErrorMessage="1" sqref="J64:J65 I61:I65 M6 H10:I11 J24:J25 J12:J13 C11:G11 J35 I24 I16:J23 I27:J34 I38:J43" xr:uid="{00000000-0002-0000-0100-000001000000}"/>
    <dataValidation type="list" allowBlank="1" showInputMessage="1" showErrorMessage="1" prompt="選択してください" sqref="H61:H65 H24 H27:H34 H38:H43" xr:uid="{00000000-0002-0000-0100-000002000000}">
      <formula1>"①, ②, ③"</formula1>
    </dataValidation>
    <dataValidation imeMode="hiragana" allowBlank="1" showInputMessage="1" showErrorMessage="1" sqref="G10 G12:G13 I7 F16:G23 F27:G35 F38:G43" xr:uid="{00000000-0002-0000-0100-000003000000}"/>
    <dataValidation type="list" allowBlank="1" showInputMessage="1" showErrorMessage="1" sqref="C16:C22" xr:uid="{00000000-0002-0000-0100-000004000000}">
      <formula1>"○"</formula1>
    </dataValidation>
    <dataValidation type="list" allowBlank="1" showInputMessage="1" showErrorMessage="1" prompt="選択してください" sqref="H23" xr:uid="{00000000-0002-0000-0100-000005000000}">
      <formula1>"①, ②, ③,他"</formula1>
    </dataValidation>
    <dataValidation type="list" allowBlank="1" showInputMessage="1" showErrorMessage="1" error="①､②、③のいずれかを入力して下さい。" sqref="H16:H22" xr:uid="{00000000-0002-0000-0100-000006000000}">
      <formula1>"①,②,③"</formula1>
    </dataValidation>
    <dataValidation type="list" allowBlank="1" showInputMessage="1" showErrorMessage="1" sqref="C38:C43" xr:uid="{00000000-0002-0000-0100-000007000000}">
      <formula1>"A,B,C,D,E,F,G,H"</formula1>
    </dataValidation>
    <dataValidation type="list" allowBlank="1" showInputMessage="1" showErrorMessage="1" sqref="H12:I13" xr:uid="{00000000-0002-0000-0100-000008000000}">
      <formula1>"教職員,外部指導者"</formula1>
    </dataValidation>
    <dataValidation type="list" errorStyle="warning" imeMode="on" allowBlank="1" showInputMessage="1" showErrorMessage="1" sqref="I8" xr:uid="{00000000-0002-0000-0100-000009000000}">
      <formula1>$P$16:$P$40</formula1>
    </dataValidation>
    <dataValidation type="list" allowBlank="1" showInputMessage="1" showErrorMessage="1" sqref="B23" xr:uid="{A686EE1B-7020-40C6-AED7-B7178EAF3044}">
      <formula1>"選手8,専任"</formula1>
    </dataValidation>
  </dataValidations>
  <printOptions horizontalCentered="1"/>
  <pageMargins left="0.47" right="0.35433070866141736" top="0.43307086614173229" bottom="0.19685039370078741" header="0.35433070866141736" footer="0.19685039370078741"/>
  <pageSetup paperSize="9" scale="84" orientation="portrait" horizontalDpi="4294967292" verticalDpi="4294967292" r:id="rId1"/>
  <headerFooter alignWithMargins="0"/>
  <drawing r:id="rId2"/>
  <legacyDrawing r:id="rId3"/>
  <controls>
    <mc:AlternateContent xmlns:mc="http://schemas.openxmlformats.org/markup-compatibility/2006">
      <mc:Choice Requires="x14">
        <control shapeId="1118" r:id="rId4" name="CheckBox1">
          <controlPr defaultSize="0" autoLine="0" linkedCell="A24" r:id="rId5">
            <anchor moveWithCells="1">
              <from>
                <xdr:col>3</xdr:col>
                <xdr:colOff>121920</xdr:colOff>
                <xdr:row>23</xdr:row>
                <xdr:rowOff>152400</xdr:rowOff>
              </from>
              <to>
                <xdr:col>3</xdr:col>
                <xdr:colOff>304800</xdr:colOff>
                <xdr:row>25</xdr:row>
                <xdr:rowOff>0</xdr:rowOff>
              </to>
            </anchor>
          </controlPr>
        </control>
      </mc:Choice>
      <mc:Fallback>
        <control shapeId="1118" r:id="rId4" name="CheckBox1"/>
      </mc:Fallback>
    </mc:AlternateContent>
    <mc:AlternateContent xmlns:mc="http://schemas.openxmlformats.org/markup-compatibility/2006">
      <mc:Choice Requires="x14">
        <control shapeId="1120" r:id="rId6" name="CheckBox2">
          <controlPr defaultSize="0" autoLine="0" linkedCell="A35" r:id="rId7">
            <anchor moveWithCells="1">
              <from>
                <xdr:col>3</xdr:col>
                <xdr:colOff>121920</xdr:colOff>
                <xdr:row>35</xdr:row>
                <xdr:rowOff>60960</xdr:rowOff>
              </from>
              <to>
                <xdr:col>3</xdr:col>
                <xdr:colOff>266700</xdr:colOff>
                <xdr:row>36</xdr:row>
                <xdr:rowOff>7620</xdr:rowOff>
              </to>
            </anchor>
          </controlPr>
        </control>
      </mc:Choice>
      <mc:Fallback>
        <control shapeId="1120"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57"/>
  <sheetViews>
    <sheetView showGridLines="0" view="pageBreakPreview" topLeftCell="A43" zoomScaleNormal="100" zoomScaleSheetLayoutView="100" workbookViewId="0">
      <selection activeCell="B6" sqref="B6"/>
    </sheetView>
  </sheetViews>
  <sheetFormatPr defaultColWidth="9" defaultRowHeight="18" customHeight="1"/>
  <cols>
    <col min="1" max="1" width="5.6640625" style="3" customWidth="1"/>
    <col min="2" max="2" width="6.109375" style="3" customWidth="1"/>
    <col min="3" max="3" width="5.21875" style="3" customWidth="1"/>
    <col min="4" max="5" width="12.6640625" style="1" customWidth="1"/>
    <col min="6" max="7" width="10.6640625" style="1" customWidth="1"/>
    <col min="8" max="8" width="7.44140625" style="1" bestFit="1" customWidth="1"/>
    <col min="9" max="9" width="16.44140625" style="1" bestFit="1" customWidth="1"/>
    <col min="10" max="10" width="12.6640625" style="1" customWidth="1"/>
    <col min="11" max="11" width="7.44140625" style="1" customWidth="1"/>
    <col min="12" max="12" width="7.44140625" style="3" customWidth="1"/>
    <col min="13" max="14" width="6.88671875" style="3" customWidth="1"/>
    <col min="15" max="15" width="5.44140625" style="1" customWidth="1"/>
    <col min="16" max="16384" width="9" style="1"/>
  </cols>
  <sheetData>
    <row r="1" spans="1:14" ht="18" customHeight="1">
      <c r="A1" s="336" t="s">
        <v>98</v>
      </c>
      <c r="B1" s="336"/>
      <c r="C1" s="337" t="s">
        <v>5</v>
      </c>
      <c r="D1" s="337"/>
      <c r="E1" s="236"/>
      <c r="H1" s="369" t="s">
        <v>6</v>
      </c>
      <c r="I1" s="369"/>
      <c r="J1" s="369"/>
      <c r="L1" s="1"/>
      <c r="M1" s="1"/>
      <c r="N1" s="1"/>
    </row>
    <row r="2" spans="1:14" ht="18" customHeight="1">
      <c r="A2" s="336"/>
      <c r="B2" s="336"/>
      <c r="C2" s="337"/>
      <c r="D2" s="337"/>
      <c r="E2" s="236"/>
      <c r="H2" s="370" t="str">
        <f>"参加負担金　"&amp;$M$5&amp;"円×"&amp;M6&amp;"人＝"&amp;M5*M6&amp;"円"</f>
        <v>参加負担金　600円×0人＝0円</v>
      </c>
      <c r="I2" s="370"/>
      <c r="J2" s="370"/>
      <c r="L2" s="1"/>
      <c r="M2" s="1"/>
      <c r="N2" s="1"/>
    </row>
    <row r="3" spans="1:14" ht="12.75" customHeight="1">
      <c r="H3" s="314" t="s">
        <v>235</v>
      </c>
      <c r="I3" s="91"/>
      <c r="K3" s="379" t="s">
        <v>54</v>
      </c>
      <c r="L3" s="379"/>
      <c r="M3" s="94"/>
      <c r="N3" s="1"/>
    </row>
    <row r="4" spans="1:14" ht="12.75" customHeight="1" thickBot="1">
      <c r="A4" s="1"/>
      <c r="B4" s="19"/>
      <c r="C4" s="19"/>
      <c r="D4" s="89"/>
      <c r="E4" s="89"/>
      <c r="F4" s="89"/>
      <c r="G4" s="89"/>
      <c r="H4" s="309" t="s">
        <v>101</v>
      </c>
      <c r="I4"/>
      <c r="J4" s="311" t="s">
        <v>233</v>
      </c>
      <c r="K4" s="379"/>
      <c r="L4" s="379"/>
      <c r="M4" s="95"/>
      <c r="N4" s="4"/>
    </row>
    <row r="5" spans="1:14" ht="24.75" customHeight="1" thickBot="1">
      <c r="B5" s="19" t="str">
        <f ca="1">総体男子!B5</f>
        <v>第73回</v>
      </c>
      <c r="C5" s="19"/>
      <c r="D5" s="19" t="s">
        <v>228</v>
      </c>
      <c r="E5" s="19"/>
      <c r="F5" s="140"/>
      <c r="G5" s="140"/>
      <c r="H5" s="140"/>
      <c r="I5" s="140"/>
      <c r="J5" s="140"/>
      <c r="K5" s="379"/>
      <c r="L5" s="379"/>
      <c r="M5" s="300">
        <f>総体男子!M5</f>
        <v>600</v>
      </c>
      <c r="N5" s="1" t="s">
        <v>53</v>
      </c>
    </row>
    <row r="6" spans="1:14" ht="27.75" customHeight="1" thickBot="1">
      <c r="J6" s="216" t="s">
        <v>5</v>
      </c>
      <c r="K6" s="96"/>
      <c r="L6" s="97" t="s">
        <v>7</v>
      </c>
      <c r="M6" s="300">
        <f>総体男子!M6</f>
        <v>0</v>
      </c>
      <c r="N6" s="1" t="s">
        <v>8</v>
      </c>
    </row>
    <row r="7" spans="1:14" ht="15" customHeight="1" thickTop="1" thickBot="1">
      <c r="H7" s="219" t="s">
        <v>120</v>
      </c>
      <c r="I7" s="207" t="str">
        <f ca="1">IF(総体男子!I7="","",総体男子!I7)</f>
        <v/>
      </c>
      <c r="J7" s="220"/>
      <c r="K7" s="96"/>
      <c r="L7" s="97"/>
      <c r="M7" s="146"/>
      <c r="N7" s="1"/>
    </row>
    <row r="8" spans="1:14" ht="42" customHeight="1" thickBot="1">
      <c r="A8" s="344" t="s">
        <v>9</v>
      </c>
      <c r="B8" s="345"/>
      <c r="C8" s="380" t="str">
        <f>IF(総体男子!C8="","",総体男子!C8)</f>
        <v/>
      </c>
      <c r="D8" s="381"/>
      <c r="E8" s="247"/>
      <c r="H8" s="221" t="s">
        <v>119</v>
      </c>
      <c r="I8" s="206" t="str">
        <f>IF(総体男子!I8="","",総体男子!I8)</f>
        <v/>
      </c>
      <c r="J8" s="220"/>
      <c r="L8" s="1"/>
      <c r="M8" s="1"/>
      <c r="N8" s="1"/>
    </row>
    <row r="9" spans="1:14" ht="9.75" customHeight="1">
      <c r="A9" s="8"/>
      <c r="B9" s="8"/>
      <c r="C9" s="8"/>
      <c r="D9" s="28"/>
      <c r="E9" s="28"/>
      <c r="F9" s="28"/>
      <c r="G9" s="3"/>
      <c r="I9" s="20" t="s">
        <v>57</v>
      </c>
      <c r="L9" s="1"/>
      <c r="M9" s="1"/>
      <c r="N9" s="1"/>
    </row>
    <row r="10" spans="1:14" ht="22.5" customHeight="1">
      <c r="A10" s="329" t="s">
        <v>50</v>
      </c>
      <c r="B10" s="382"/>
      <c r="C10" s="383" t="str">
        <f>IF(総体男子!C10="","",総体男子!C10)</f>
        <v/>
      </c>
      <c r="D10" s="384"/>
      <c r="E10" s="384"/>
      <c r="F10" s="384"/>
      <c r="G10" s="250"/>
      <c r="H10" s="11" t="s">
        <v>51</v>
      </c>
      <c r="I10" s="11" t="str">
        <f>IF(総体男子!I10="","",総体男子!I10)</f>
        <v/>
      </c>
      <c r="L10" s="1"/>
      <c r="M10" s="1"/>
      <c r="N10" s="1"/>
    </row>
    <row r="11" spans="1:14" ht="22.5" customHeight="1">
      <c r="A11" s="324" t="s">
        <v>58</v>
      </c>
      <c r="B11" s="374"/>
      <c r="C11" s="375" t="str">
        <f>IF(総体男子!C11="","",総体男子!C11)</f>
        <v/>
      </c>
      <c r="D11" s="325"/>
      <c r="E11" s="325"/>
      <c r="F11" s="325"/>
      <c r="G11" s="237"/>
      <c r="H11" s="29" t="s">
        <v>52</v>
      </c>
      <c r="I11" s="29" t="str">
        <f>IF(総体男子!I11="","",総体男子!I11)</f>
        <v/>
      </c>
      <c r="J11" s="30" t="s">
        <v>12</v>
      </c>
      <c r="L11" s="1"/>
      <c r="M11" s="1"/>
      <c r="N11" s="1"/>
    </row>
    <row r="12" spans="1:14" ht="22.5" customHeight="1">
      <c r="A12" s="354" t="s">
        <v>2</v>
      </c>
      <c r="B12" s="376"/>
      <c r="C12" s="361" t="str">
        <f>IF(総体男子!C12="","",総体男子!C12)</f>
        <v/>
      </c>
      <c r="D12" s="362"/>
      <c r="E12" s="362"/>
      <c r="F12" s="362"/>
      <c r="G12" s="56"/>
      <c r="H12" s="31" t="s">
        <v>10</v>
      </c>
      <c r="I12" s="32" t="str">
        <f>IF(総体男子!I12="","",総体男子!I12)</f>
        <v/>
      </c>
      <c r="J12" s="32" t="str">
        <f>IF(総体男子!J12="","",総体男子!J12)</f>
        <v/>
      </c>
      <c r="L12" s="9"/>
      <c r="M12" s="9" t="s">
        <v>11</v>
      </c>
      <c r="N12" s="9"/>
    </row>
    <row r="13" spans="1:14" ht="22.5" customHeight="1">
      <c r="A13" s="361" t="s">
        <v>1</v>
      </c>
      <c r="B13" s="385"/>
      <c r="C13" s="361" t="str">
        <f>IF(総体男子!C13="","",総体男子!C13)</f>
        <v/>
      </c>
      <c r="D13" s="362"/>
      <c r="E13" s="362"/>
      <c r="F13" s="362"/>
      <c r="G13" s="56"/>
      <c r="H13" s="31" t="s">
        <v>10</v>
      </c>
      <c r="I13" s="32" t="str">
        <f>IF(総体男子!I13="","",総体男子!I13)</f>
        <v/>
      </c>
      <c r="J13" s="32" t="str">
        <f>IF(総体男子!J13="","",総体男子!J13)</f>
        <v/>
      </c>
      <c r="L13" s="9"/>
      <c r="M13" s="10" t="s">
        <v>42</v>
      </c>
      <c r="N13" s="9"/>
    </row>
    <row r="14" spans="1:14" ht="21" customHeight="1">
      <c r="D14" s="15" t="s">
        <v>234</v>
      </c>
      <c r="E14" s="15"/>
      <c r="F14" s="15"/>
      <c r="G14" s="15"/>
      <c r="H14" s="3"/>
    </row>
    <row r="15" spans="1:14" ht="21" customHeight="1">
      <c r="A15" s="125"/>
      <c r="B15" s="149" t="s">
        <v>35</v>
      </c>
      <c r="C15" s="150" t="s">
        <v>71</v>
      </c>
      <c r="D15" s="151" t="s">
        <v>4</v>
      </c>
      <c r="E15" s="151"/>
      <c r="F15" s="151" t="s">
        <v>3</v>
      </c>
      <c r="G15" s="251"/>
      <c r="H15" s="149" t="s">
        <v>0</v>
      </c>
      <c r="I15" s="119" t="s">
        <v>111</v>
      </c>
      <c r="J15" s="149" t="s">
        <v>12</v>
      </c>
      <c r="K15" s="12"/>
      <c r="L15" s="13" t="s">
        <v>13</v>
      </c>
      <c r="M15" s="13" t="s">
        <v>14</v>
      </c>
      <c r="N15" s="13" t="s">
        <v>15</v>
      </c>
    </row>
    <row r="16" spans="1:14" ht="19.5" customHeight="1">
      <c r="A16" s="122"/>
      <c r="B16" s="147">
        <v>1</v>
      </c>
      <c r="C16" s="83"/>
      <c r="D16" s="79"/>
      <c r="E16" s="248"/>
      <c r="F16" s="101"/>
      <c r="G16" s="252"/>
      <c r="H16" s="71"/>
      <c r="I16" s="76"/>
      <c r="J16" s="82"/>
      <c r="K16" s="14"/>
      <c r="L16" s="13"/>
      <c r="M16" s="13"/>
      <c r="N16" s="13"/>
    </row>
    <row r="17" spans="1:14" ht="19.5" customHeight="1">
      <c r="A17" s="122" t="s">
        <v>16</v>
      </c>
      <c r="B17" s="147">
        <v>2</v>
      </c>
      <c r="C17" s="84"/>
      <c r="D17" s="79"/>
      <c r="E17" s="248"/>
      <c r="F17" s="101"/>
      <c r="G17" s="101"/>
      <c r="H17" s="85"/>
      <c r="I17" s="81"/>
      <c r="J17" s="82"/>
      <c r="K17" s="14"/>
      <c r="L17" s="13"/>
      <c r="M17" s="13"/>
      <c r="N17" s="13"/>
    </row>
    <row r="18" spans="1:14" ht="19.5" customHeight="1">
      <c r="A18" s="122"/>
      <c r="B18" s="147">
        <v>3</v>
      </c>
      <c r="C18" s="83"/>
      <c r="D18" s="79"/>
      <c r="E18" s="248"/>
      <c r="F18" s="101"/>
      <c r="G18" s="252"/>
      <c r="H18" s="78"/>
      <c r="I18" s="72"/>
      <c r="J18" s="82"/>
      <c r="K18" s="14"/>
      <c r="L18" s="13"/>
      <c r="M18" s="13"/>
      <c r="N18" s="13"/>
    </row>
    <row r="19" spans="1:14" ht="19.5" customHeight="1">
      <c r="A19" s="122"/>
      <c r="B19" s="147">
        <v>4</v>
      </c>
      <c r="C19" s="84"/>
      <c r="D19" s="79"/>
      <c r="E19" s="248"/>
      <c r="F19" s="101"/>
      <c r="G19" s="101"/>
      <c r="H19" s="80"/>
      <c r="I19" s="72"/>
      <c r="J19" s="82"/>
      <c r="K19" s="14"/>
      <c r="L19" s="13"/>
      <c r="M19" s="13"/>
      <c r="N19" s="13"/>
    </row>
    <row r="20" spans="1:14" ht="19.5" customHeight="1">
      <c r="A20" s="122"/>
      <c r="B20" s="147">
        <v>5</v>
      </c>
      <c r="C20" s="84"/>
      <c r="D20" s="79"/>
      <c r="E20" s="248"/>
      <c r="F20" s="101"/>
      <c r="G20" s="101"/>
      <c r="H20" s="80"/>
      <c r="I20" s="72"/>
      <c r="J20" s="82"/>
      <c r="K20" s="14"/>
      <c r="L20" s="13"/>
      <c r="M20" s="13"/>
      <c r="N20" s="13"/>
    </row>
    <row r="21" spans="1:14" ht="19.5" customHeight="1">
      <c r="A21" s="122" t="s">
        <v>21</v>
      </c>
      <c r="B21" s="147">
        <v>6</v>
      </c>
      <c r="C21" s="84"/>
      <c r="D21" s="79"/>
      <c r="E21" s="248"/>
      <c r="F21" s="101"/>
      <c r="G21" s="101"/>
      <c r="H21" s="80"/>
      <c r="I21" s="72"/>
      <c r="J21" s="82"/>
      <c r="K21" s="14"/>
      <c r="L21" s="13"/>
      <c r="M21" s="13"/>
      <c r="N21" s="13"/>
    </row>
    <row r="22" spans="1:14" ht="19.5" customHeight="1">
      <c r="A22" s="122"/>
      <c r="B22" s="147">
        <v>7</v>
      </c>
      <c r="C22" s="84"/>
      <c r="D22" s="79"/>
      <c r="E22" s="248"/>
      <c r="F22" s="101"/>
      <c r="G22" s="101"/>
      <c r="H22" s="80"/>
      <c r="I22" s="72"/>
      <c r="J22" s="82"/>
      <c r="K22" s="14"/>
      <c r="L22" s="13"/>
      <c r="M22" s="13"/>
      <c r="N22" s="13"/>
    </row>
    <row r="23" spans="1:14" ht="19.5" customHeight="1">
      <c r="A23" s="124"/>
      <c r="B23" s="147"/>
      <c r="C23" s="85" t="s">
        <v>36</v>
      </c>
      <c r="D23" s="44"/>
      <c r="E23" s="45"/>
      <c r="F23" s="301"/>
      <c r="G23" s="301"/>
      <c r="H23" s="53"/>
      <c r="I23" s="55"/>
      <c r="J23" s="33"/>
      <c r="K23" s="14"/>
      <c r="L23" s="13"/>
      <c r="M23" s="13"/>
      <c r="N23" s="13"/>
    </row>
    <row r="24" spans="1:14" ht="14.25" customHeight="1">
      <c r="D24" s="225" t="s">
        <v>100</v>
      </c>
      <c r="E24" s="225"/>
      <c r="F24" s="21"/>
      <c r="G24" s="21"/>
      <c r="H24" s="23"/>
      <c r="I24" s="24"/>
      <c r="J24" s="21"/>
      <c r="K24" s="21"/>
    </row>
    <row r="25" spans="1:14" ht="16.5" customHeight="1">
      <c r="D25" s="175"/>
      <c r="E25" s="88"/>
      <c r="H25" s="16"/>
    </row>
    <row r="26" spans="1:14" ht="22.5" customHeight="1">
      <c r="A26" s="125"/>
      <c r="B26" s="147" t="s">
        <v>35</v>
      </c>
      <c r="C26" s="129" t="s">
        <v>70</v>
      </c>
      <c r="D26" s="189" t="s">
        <v>156</v>
      </c>
      <c r="E26" s="302" t="s">
        <v>157</v>
      </c>
      <c r="F26" s="189" t="s">
        <v>158</v>
      </c>
      <c r="G26" s="303" t="s">
        <v>159</v>
      </c>
      <c r="H26" s="117" t="s">
        <v>0</v>
      </c>
      <c r="I26" s="119" t="s">
        <v>111</v>
      </c>
      <c r="J26" s="117" t="s">
        <v>12</v>
      </c>
      <c r="K26" s="12"/>
      <c r="L26" s="13" t="s">
        <v>13</v>
      </c>
      <c r="M26" s="13" t="s">
        <v>14</v>
      </c>
      <c r="N26" s="13" t="s">
        <v>15</v>
      </c>
    </row>
    <row r="27" spans="1:14" ht="22.5" customHeight="1">
      <c r="A27" s="122"/>
      <c r="B27" s="120">
        <v>5</v>
      </c>
      <c r="C27" s="222" t="s">
        <v>146</v>
      </c>
      <c r="D27" s="264"/>
      <c r="E27" s="265"/>
      <c r="F27" s="264"/>
      <c r="G27" s="266"/>
      <c r="H27" s="208"/>
      <c r="I27" s="209"/>
      <c r="J27" s="210"/>
      <c r="K27" s="14"/>
      <c r="L27" s="13"/>
      <c r="M27" s="13" t="s">
        <v>102</v>
      </c>
      <c r="N27" s="13"/>
    </row>
    <row r="28" spans="1:14" ht="22.5" customHeight="1">
      <c r="A28" s="123" t="s">
        <v>37</v>
      </c>
      <c r="B28" s="148">
        <v>1</v>
      </c>
      <c r="C28" s="223" t="s">
        <v>147</v>
      </c>
      <c r="D28" s="267"/>
      <c r="E28" s="268"/>
      <c r="F28" s="267"/>
      <c r="G28" s="269"/>
      <c r="H28" s="211"/>
      <c r="I28" s="212"/>
      <c r="J28" s="213"/>
      <c r="K28" s="14"/>
      <c r="L28" s="13"/>
      <c r="M28" s="13" t="s">
        <v>103</v>
      </c>
      <c r="N28" s="13"/>
    </row>
    <row r="29" spans="1:14" ht="22.5" customHeight="1">
      <c r="A29" s="123" t="s">
        <v>38</v>
      </c>
      <c r="B29" s="120">
        <v>6</v>
      </c>
      <c r="C29" s="222" t="s">
        <v>148</v>
      </c>
      <c r="D29" s="264"/>
      <c r="E29" s="265"/>
      <c r="F29" s="264"/>
      <c r="G29" s="270"/>
      <c r="H29" s="215"/>
      <c r="I29" s="209"/>
      <c r="J29" s="214"/>
      <c r="K29" s="14"/>
      <c r="L29" s="13"/>
      <c r="M29" s="13" t="s">
        <v>104</v>
      </c>
      <c r="N29" s="13"/>
    </row>
    <row r="30" spans="1:14" ht="22.5" customHeight="1">
      <c r="A30" s="123" t="s">
        <v>39</v>
      </c>
      <c r="B30" s="148">
        <v>2</v>
      </c>
      <c r="C30" s="223" t="s">
        <v>148</v>
      </c>
      <c r="D30" s="267"/>
      <c r="E30" s="268"/>
      <c r="F30" s="267"/>
      <c r="G30" s="269"/>
      <c r="H30" s="253"/>
      <c r="I30" s="212"/>
      <c r="J30" s="213"/>
      <c r="K30" s="14"/>
      <c r="L30" s="13"/>
      <c r="M30" s="13" t="s">
        <v>105</v>
      </c>
      <c r="N30" s="13"/>
    </row>
    <row r="31" spans="1:14" ht="22.5" customHeight="1">
      <c r="A31" s="123" t="s">
        <v>40</v>
      </c>
      <c r="B31" s="120">
        <v>7</v>
      </c>
      <c r="C31" s="222" t="s">
        <v>149</v>
      </c>
      <c r="D31" s="264"/>
      <c r="E31" s="265"/>
      <c r="F31" s="264"/>
      <c r="G31" s="270"/>
      <c r="H31" s="215"/>
      <c r="I31" s="209"/>
      <c r="J31" s="214"/>
      <c r="K31" s="14"/>
      <c r="L31" s="13"/>
      <c r="M31" s="13" t="s">
        <v>106</v>
      </c>
      <c r="N31" s="13"/>
    </row>
    <row r="32" spans="1:14" ht="22.5" customHeight="1">
      <c r="A32" s="122"/>
      <c r="B32" s="148">
        <v>3</v>
      </c>
      <c r="C32" s="223" t="s">
        <v>149</v>
      </c>
      <c r="D32" s="267"/>
      <c r="E32" s="268"/>
      <c r="F32" s="267"/>
      <c r="G32" s="269"/>
      <c r="H32" s="211"/>
      <c r="I32" s="212"/>
      <c r="J32" s="213"/>
      <c r="K32" s="14"/>
      <c r="L32" s="13"/>
      <c r="M32" s="13" t="s">
        <v>107</v>
      </c>
      <c r="N32" s="13"/>
    </row>
    <row r="33" spans="1:14" ht="22.5" customHeight="1">
      <c r="A33" s="122"/>
      <c r="B33" s="120">
        <v>8</v>
      </c>
      <c r="C33" s="224" t="s">
        <v>150</v>
      </c>
      <c r="D33" s="264"/>
      <c r="E33" s="265"/>
      <c r="F33" s="264"/>
      <c r="G33" s="270"/>
      <c r="H33" s="215"/>
      <c r="I33" s="209"/>
      <c r="J33" s="214"/>
      <c r="K33" s="14"/>
      <c r="L33" s="13"/>
      <c r="M33" s="13" t="s">
        <v>108</v>
      </c>
      <c r="N33" s="13"/>
    </row>
    <row r="34" spans="1:14" ht="22.5" customHeight="1">
      <c r="A34" s="124"/>
      <c r="B34" s="148">
        <v>4</v>
      </c>
      <c r="C34" s="223" t="s">
        <v>150</v>
      </c>
      <c r="D34" s="267"/>
      <c r="E34" s="268"/>
      <c r="F34" s="267"/>
      <c r="G34" s="269"/>
      <c r="H34" s="211"/>
      <c r="I34" s="212"/>
      <c r="J34" s="213"/>
      <c r="K34" s="14"/>
      <c r="L34" s="13"/>
      <c r="M34" s="13" t="s">
        <v>109</v>
      </c>
      <c r="N34" s="13"/>
    </row>
    <row r="35" spans="1:14" ht="13.5" customHeight="1">
      <c r="B35" s="26"/>
      <c r="D35" s="143" t="s">
        <v>114</v>
      </c>
      <c r="E35" s="143"/>
      <c r="F35" s="142"/>
      <c r="G35" s="142"/>
      <c r="H35" s="143"/>
      <c r="I35" s="144"/>
      <c r="J35" s="103"/>
      <c r="K35" s="21"/>
    </row>
    <row r="36" spans="1:14" ht="13.5" customHeight="1">
      <c r="D36" s="66"/>
      <c r="E36" s="66"/>
      <c r="F36" s="66"/>
      <c r="I36" s="143"/>
    </row>
    <row r="37" spans="1:14" ht="22.5" customHeight="1">
      <c r="A37" s="371" t="s">
        <v>118</v>
      </c>
      <c r="B37" s="147" t="s">
        <v>35</v>
      </c>
      <c r="C37" s="129" t="s">
        <v>70</v>
      </c>
      <c r="D37" s="189" t="s">
        <v>156</v>
      </c>
      <c r="E37" s="302" t="s">
        <v>157</v>
      </c>
      <c r="F37" s="189" t="s">
        <v>158</v>
      </c>
      <c r="G37" s="303" t="s">
        <v>159</v>
      </c>
      <c r="H37" s="117" t="s">
        <v>0</v>
      </c>
      <c r="I37" s="119" t="s">
        <v>111</v>
      </c>
      <c r="J37" s="117" t="s">
        <v>12</v>
      </c>
      <c r="K37" s="12"/>
      <c r="L37" s="13" t="s">
        <v>13</v>
      </c>
      <c r="M37" s="13" t="s">
        <v>14</v>
      </c>
      <c r="N37" s="13" t="s">
        <v>15</v>
      </c>
    </row>
    <row r="38" spans="1:14" ht="22.5" customHeight="1">
      <c r="A38" s="372"/>
      <c r="B38" s="147">
        <v>7</v>
      </c>
      <c r="C38" s="116"/>
      <c r="D38" s="264"/>
      <c r="E38" s="265"/>
      <c r="F38" s="264"/>
      <c r="G38" s="266"/>
      <c r="H38" s="208"/>
      <c r="I38" s="209"/>
      <c r="J38" s="210"/>
      <c r="K38" s="14"/>
      <c r="L38" s="13"/>
      <c r="M38" s="13"/>
      <c r="N38" s="13" t="str">
        <f t="shared" ref="N38:N43" si="0">"BS" &amp; B38</f>
        <v>BS7</v>
      </c>
    </row>
    <row r="39" spans="1:14" ht="22.5" customHeight="1">
      <c r="A39" s="372"/>
      <c r="B39" s="147">
        <v>8</v>
      </c>
      <c r="C39" s="116"/>
      <c r="D39" s="267"/>
      <c r="E39" s="268"/>
      <c r="F39" s="267"/>
      <c r="G39" s="269"/>
      <c r="H39" s="211"/>
      <c r="I39" s="212"/>
      <c r="J39" s="213"/>
      <c r="K39" s="14"/>
      <c r="L39" s="13"/>
      <c r="M39" s="13"/>
      <c r="N39" s="13" t="str">
        <f t="shared" si="0"/>
        <v>BS8</v>
      </c>
    </row>
    <row r="40" spans="1:14" ht="22.5" customHeight="1">
      <c r="A40" s="372"/>
      <c r="B40" s="147">
        <v>9</v>
      </c>
      <c r="C40" s="116"/>
      <c r="D40" s="264"/>
      <c r="E40" s="265"/>
      <c r="F40" s="264"/>
      <c r="G40" s="270"/>
      <c r="H40" s="215"/>
      <c r="I40" s="209"/>
      <c r="J40" s="214"/>
      <c r="K40" s="14"/>
      <c r="L40" s="13"/>
      <c r="M40" s="13"/>
      <c r="N40" s="13" t="str">
        <f t="shared" si="0"/>
        <v>BS9</v>
      </c>
    </row>
    <row r="41" spans="1:14" ht="22.5" customHeight="1">
      <c r="A41" s="372"/>
      <c r="B41" s="147">
        <v>10</v>
      </c>
      <c r="C41" s="116"/>
      <c r="D41" s="267"/>
      <c r="E41" s="268"/>
      <c r="F41" s="267"/>
      <c r="G41" s="269"/>
      <c r="H41" s="253"/>
      <c r="I41" s="212"/>
      <c r="J41" s="213"/>
      <c r="K41" s="14"/>
      <c r="L41" s="13"/>
      <c r="M41" s="13"/>
      <c r="N41" s="13" t="str">
        <f t="shared" si="0"/>
        <v>BS10</v>
      </c>
    </row>
    <row r="42" spans="1:14" ht="22.5" customHeight="1">
      <c r="A42" s="372"/>
      <c r="B42" s="147">
        <v>11</v>
      </c>
      <c r="C42" s="116"/>
      <c r="D42" s="264"/>
      <c r="E42" s="265"/>
      <c r="F42" s="264"/>
      <c r="G42" s="270"/>
      <c r="H42" s="215"/>
      <c r="I42" s="209"/>
      <c r="J42" s="214"/>
      <c r="K42" s="14"/>
      <c r="L42" s="13"/>
      <c r="M42" s="13"/>
      <c r="N42" s="13" t="str">
        <f t="shared" si="0"/>
        <v>BS11</v>
      </c>
    </row>
    <row r="43" spans="1:14" ht="22.5" customHeight="1">
      <c r="A43" s="373"/>
      <c r="B43" s="147">
        <v>12</v>
      </c>
      <c r="C43" s="116"/>
      <c r="D43" s="267"/>
      <c r="E43" s="268"/>
      <c r="F43" s="267"/>
      <c r="G43" s="269"/>
      <c r="H43" s="211"/>
      <c r="I43" s="212"/>
      <c r="J43" s="213"/>
      <c r="K43" s="14"/>
      <c r="L43" s="13"/>
      <c r="M43" s="13"/>
      <c r="N43" s="13" t="str">
        <f t="shared" si="0"/>
        <v>BS12</v>
      </c>
    </row>
    <row r="44" spans="1:14" ht="14.85" customHeight="1">
      <c r="A44" s="304" t="s">
        <v>41</v>
      </c>
      <c r="B44" s="18" t="s">
        <v>72</v>
      </c>
      <c r="C44" s="18"/>
    </row>
    <row r="45" spans="1:14" ht="14.85" customHeight="1">
      <c r="A45" s="304" t="s">
        <v>34</v>
      </c>
      <c r="B45" s="2" t="s">
        <v>55</v>
      </c>
      <c r="C45" s="2"/>
    </row>
    <row r="46" spans="1:14" ht="14.85" customHeight="1">
      <c r="A46" s="304" t="s">
        <v>73</v>
      </c>
      <c r="B46" s="90" t="s">
        <v>74</v>
      </c>
    </row>
    <row r="47" spans="1:14" ht="14.85" customHeight="1">
      <c r="A47" s="305"/>
      <c r="B47" s="90" t="s">
        <v>124</v>
      </c>
    </row>
    <row r="48" spans="1:14" ht="6" customHeight="1"/>
    <row r="49" spans="1:10" ht="18" customHeight="1">
      <c r="A49" s="88"/>
      <c r="B49" s="1"/>
      <c r="C49" s="1"/>
      <c r="I49" s="3"/>
      <c r="J49" s="3"/>
    </row>
    <row r="50" spans="1:10" ht="18" hidden="1" customHeight="1">
      <c r="A50" s="1"/>
      <c r="B50" s="1"/>
      <c r="C50" s="1"/>
      <c r="I50" s="3"/>
      <c r="J50" s="3"/>
    </row>
    <row r="51" spans="1:10" ht="18" customHeight="1">
      <c r="A51" s="1"/>
      <c r="B51" s="1"/>
      <c r="C51" s="1"/>
      <c r="I51" s="3"/>
      <c r="J51" s="3"/>
    </row>
    <row r="52" spans="1:10" ht="18" customHeight="1">
      <c r="A52" s="1"/>
      <c r="B52" s="1"/>
      <c r="C52" s="1"/>
      <c r="I52" s="3"/>
      <c r="J52" s="3"/>
    </row>
    <row r="53" spans="1:10" ht="18" customHeight="1">
      <c r="A53" s="377"/>
      <c r="B53" s="377"/>
      <c r="C53" s="377"/>
      <c r="D53" s="377"/>
      <c r="E53" s="378"/>
      <c r="F53" s="352"/>
      <c r="G53" s="352"/>
      <c r="H53" s="353"/>
      <c r="J53" s="3"/>
    </row>
    <row r="54" spans="1:10" ht="18" customHeight="1">
      <c r="A54" s="1"/>
      <c r="B54" s="1"/>
      <c r="C54" s="1"/>
      <c r="I54" s="3"/>
      <c r="J54" s="3"/>
    </row>
    <row r="55" spans="1:10" ht="18" customHeight="1">
      <c r="A55" s="88"/>
      <c r="B55" s="1"/>
      <c r="C55" s="1"/>
      <c r="I55" s="3"/>
      <c r="J55" s="3"/>
    </row>
    <row r="56" spans="1:10" ht="18" customHeight="1">
      <c r="A56" s="1"/>
      <c r="B56" s="1"/>
      <c r="C56" s="1"/>
      <c r="I56" s="3"/>
      <c r="J56" s="3"/>
    </row>
    <row r="57" spans="1:10" ht="18" customHeight="1">
      <c r="C57" s="1"/>
      <c r="I57" s="3"/>
      <c r="J57" s="3"/>
    </row>
  </sheetData>
  <sheetProtection selectLockedCells="1"/>
  <mergeCells count="18">
    <mergeCell ref="A53:E53"/>
    <mergeCell ref="K3:L5"/>
    <mergeCell ref="F53:H53"/>
    <mergeCell ref="A8:B8"/>
    <mergeCell ref="C8:D8"/>
    <mergeCell ref="A10:B10"/>
    <mergeCell ref="C10:F10"/>
    <mergeCell ref="A13:B13"/>
    <mergeCell ref="C13:F13"/>
    <mergeCell ref="A1:B2"/>
    <mergeCell ref="C1:D2"/>
    <mergeCell ref="H1:J1"/>
    <mergeCell ref="H2:J2"/>
    <mergeCell ref="A37:A43"/>
    <mergeCell ref="A11:B11"/>
    <mergeCell ref="C11:F11"/>
    <mergeCell ref="A12:B12"/>
    <mergeCell ref="C12:F12"/>
  </mergeCells>
  <phoneticPr fontId="2"/>
  <conditionalFormatting sqref="C8:D8">
    <cfRule type="containsBlanks" dxfId="23" priority="1">
      <formula>LEN(TRIM(C8))=0</formula>
    </cfRule>
  </conditionalFormatting>
  <conditionalFormatting sqref="C27:J34">
    <cfRule type="containsBlanks" dxfId="22" priority="6" stopIfTrue="1">
      <formula>LEN(TRIM(C27))=0</formula>
    </cfRule>
    <cfRule type="containsBlanks" dxfId="21" priority="7" stopIfTrue="1">
      <formula>LEN(TRIM(C27))=0</formula>
    </cfRule>
  </conditionalFormatting>
  <conditionalFormatting sqref="C38:J43">
    <cfRule type="containsBlanks" dxfId="20" priority="3" stopIfTrue="1">
      <formula>LEN(TRIM(C38))=0</formula>
    </cfRule>
    <cfRule type="containsBlanks" dxfId="19" priority="4" stopIfTrue="1">
      <formula>LEN(TRIM(C38))=0</formula>
    </cfRule>
  </conditionalFormatting>
  <conditionalFormatting sqref="D27:J34">
    <cfRule type="containsBlanks" dxfId="18" priority="10" stopIfTrue="1">
      <formula>LEN(TRIM(D27))=0</formula>
    </cfRule>
  </conditionalFormatting>
  <conditionalFormatting sqref="D38:J43">
    <cfRule type="containsBlanks" dxfId="17" priority="5" stopIfTrue="1">
      <formula>LEN(TRIM(D38))=0</formula>
    </cfRule>
  </conditionalFormatting>
  <conditionalFormatting sqref="I7:I8">
    <cfRule type="containsBlanks" dxfId="16" priority="2">
      <formula>LEN(TRIM(I7))=0</formula>
    </cfRule>
  </conditionalFormatting>
  <dataValidations count="7">
    <dataValidation type="list" allowBlank="1" showInputMessage="1" showErrorMessage="1" sqref="C16:C22" xr:uid="{00000000-0002-0000-0200-000000000000}">
      <formula1>"○"</formula1>
    </dataValidation>
    <dataValidation type="list" allowBlank="1" showInputMessage="1" showErrorMessage="1" prompt="選択してください" sqref="I12:J13" xr:uid="{00000000-0002-0000-0200-000001000000}">
      <formula1>"教職員, 外部指導者"</formula1>
    </dataValidation>
    <dataValidation imeMode="hiragana" allowBlank="1" showInputMessage="1" showErrorMessage="1" sqref="C10:G10 C12:G13 D16:G23 F38:G43 F27:G35" xr:uid="{00000000-0002-0000-0200-000002000000}"/>
    <dataValidation type="list" allowBlank="1" showInputMessage="1" showErrorMessage="1" prompt="選択してください" sqref="H16:H24 H27:H34 H38:H43" xr:uid="{00000000-0002-0000-0200-000003000000}">
      <formula1>"①, ②, ③"</formula1>
    </dataValidation>
    <dataValidation imeMode="off" allowBlank="1" showInputMessage="1" showErrorMessage="1" sqref="I10:I11 I16:I24 I38:J43 J16:J25 C11:G11 I27:J34 J35:J36" xr:uid="{00000000-0002-0000-0200-000004000000}"/>
    <dataValidation imeMode="on" allowBlank="1" showInputMessage="1" showErrorMessage="1" sqref="I36 C8 H10 D38:E43 F24:G24 H8 D9:G9 D27:E35 D14:G14" xr:uid="{00000000-0002-0000-0200-000005000000}"/>
    <dataValidation type="list" allowBlank="1" showInputMessage="1" showErrorMessage="1" sqref="C38:C43" xr:uid="{00000000-0002-0000-0200-000006000000}">
      <formula1>"A,B,C,D,E,F,G,H"</formula1>
    </dataValidation>
  </dataValidations>
  <printOptions horizontalCentered="1"/>
  <pageMargins left="0.59055118110236227" right="0.59055118110236227" top="0.39370078740157483" bottom="0.19685039370078741" header="0.51181102362204722" footer="0.19685039370078741"/>
  <pageSetup paperSize="9" scale="81" orientation="portrait" horizontalDpi="4294967292" verticalDpi="4294967292" r:id="rId1"/>
  <headerFooter alignWithMargins="0"/>
  <drawing r:id="rId2"/>
  <legacyDrawing r:id="rId3"/>
  <controls>
    <mc:AlternateContent xmlns:mc="http://schemas.openxmlformats.org/markup-compatibility/2006">
      <mc:Choice Requires="x14">
        <control shapeId="24577" r:id="rId4" name="CheckBox1">
          <controlPr defaultSize="0" autoLine="0" autoPict="0" r:id="rId5">
            <anchor moveWithCells="1">
              <from>
                <xdr:col>3</xdr:col>
                <xdr:colOff>137160</xdr:colOff>
                <xdr:row>23</xdr:row>
                <xdr:rowOff>152400</xdr:rowOff>
              </from>
              <to>
                <xdr:col>3</xdr:col>
                <xdr:colOff>297180</xdr:colOff>
                <xdr:row>24</xdr:row>
                <xdr:rowOff>175260</xdr:rowOff>
              </to>
            </anchor>
          </controlPr>
        </control>
      </mc:Choice>
      <mc:Fallback>
        <control shapeId="24577" r:id="rId4" name="CheckBox1"/>
      </mc:Fallback>
    </mc:AlternateContent>
    <mc:AlternateContent xmlns:mc="http://schemas.openxmlformats.org/markup-compatibility/2006">
      <mc:Choice Requires="x14">
        <control shapeId="24578" r:id="rId6" name="CheckBox2">
          <controlPr defaultSize="0" autoLine="0" r:id="rId7">
            <anchor moveWithCells="1">
              <from>
                <xdr:col>3</xdr:col>
                <xdr:colOff>182880</xdr:colOff>
                <xdr:row>34</xdr:row>
                <xdr:rowOff>160020</xdr:rowOff>
              </from>
              <to>
                <xdr:col>3</xdr:col>
                <xdr:colOff>327660</xdr:colOff>
                <xdr:row>35</xdr:row>
                <xdr:rowOff>160020</xdr:rowOff>
              </to>
            </anchor>
          </controlPr>
        </control>
      </mc:Choice>
      <mc:Fallback>
        <control shapeId="24578" r:id="rId6" name="CheckBox2"/>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theme="0"/>
    <pageSetUpPr fitToPage="1"/>
  </sheetPr>
  <dimension ref="A1:M51"/>
  <sheetViews>
    <sheetView showGridLines="0" view="pageBreakPreview" topLeftCell="A13" zoomScaleNormal="100" zoomScaleSheetLayoutView="100" workbookViewId="0">
      <selection activeCell="C29" sqref="C29"/>
    </sheetView>
  </sheetViews>
  <sheetFormatPr defaultColWidth="9" defaultRowHeight="18" customHeight="1"/>
  <cols>
    <col min="1" max="2" width="5.6640625" style="3" customWidth="1"/>
    <col min="3" max="4" width="13.44140625" style="1" customWidth="1"/>
    <col min="5" max="6" width="10.77734375" style="1" customWidth="1"/>
    <col min="7" max="7" width="7.44140625" style="1" bestFit="1" customWidth="1"/>
    <col min="8" max="8" width="16.44140625" style="1" bestFit="1" customWidth="1"/>
    <col min="9" max="9" width="12.6640625" style="1" customWidth="1"/>
    <col min="10" max="10" width="5.21875" style="1" bestFit="1" customWidth="1"/>
    <col min="11" max="13" width="6.88671875" style="3" customWidth="1"/>
    <col min="14" max="14" width="5.44140625" style="1" customWidth="1"/>
    <col min="15" max="16384" width="9" style="1"/>
  </cols>
  <sheetData>
    <row r="1" spans="1:13" ht="18" customHeight="1">
      <c r="A1" s="399" t="s">
        <v>131</v>
      </c>
      <c r="B1" s="399"/>
      <c r="G1" s="338" t="s">
        <v>6</v>
      </c>
      <c r="H1" s="339"/>
      <c r="I1" s="340"/>
      <c r="K1" s="1"/>
      <c r="L1" s="1"/>
      <c r="M1" s="1"/>
    </row>
    <row r="2" spans="1:13" ht="18" customHeight="1" thickBot="1">
      <c r="G2" s="341" t="str">
        <f>"参加負担金　"&amp;$L$4&amp;"円×"&amp;L5&amp;"人＝"&amp;L4*L5&amp;"円"</f>
        <v>参加負担金　600円×0人＝0円</v>
      </c>
      <c r="H2" s="342"/>
      <c r="I2" s="343"/>
      <c r="K2" s="1"/>
      <c r="L2" s="1"/>
      <c r="M2" s="1"/>
    </row>
    <row r="3" spans="1:13" ht="19.5" customHeight="1" thickBot="1">
      <c r="A3" s="1"/>
      <c r="B3" s="19"/>
      <c r="C3" s="400" t="str">
        <f ca="1">総体男子!B5 &amp; 総体男子!C5 &amp; 総体男子!D5</f>
        <v>第73回大分県高等学校総合体育大会バドミントン競技大会参加申込書</v>
      </c>
      <c r="D3" s="400"/>
      <c r="E3" s="400"/>
      <c r="F3" s="400"/>
      <c r="G3" s="400"/>
      <c r="H3" s="400"/>
      <c r="I3" s="19"/>
      <c r="J3" s="321" t="s">
        <v>54</v>
      </c>
      <c r="K3" s="398"/>
      <c r="L3" s="4"/>
      <c r="M3" s="4"/>
    </row>
    <row r="4" spans="1:13" ht="24.75" customHeight="1" thickBot="1">
      <c r="A4" s="1"/>
      <c r="B4" s="19"/>
      <c r="C4" s="401" t="s">
        <v>99</v>
      </c>
      <c r="D4" s="401"/>
      <c r="E4" s="401"/>
      <c r="F4" s="401"/>
      <c r="G4" s="401"/>
      <c r="H4" s="401"/>
      <c r="I4" s="405" t="s">
        <v>5</v>
      </c>
      <c r="J4" s="398"/>
      <c r="K4" s="398"/>
      <c r="L4" s="7">
        <v>600</v>
      </c>
      <c r="M4" s="1" t="s">
        <v>53</v>
      </c>
    </row>
    <row r="5" spans="1:13" ht="12.75" customHeight="1" thickBot="1">
      <c r="I5" s="406"/>
      <c r="J5" s="5"/>
      <c r="K5" s="6" t="s">
        <v>7</v>
      </c>
      <c r="L5" s="7">
        <f>総体男子!M6</f>
        <v>0</v>
      </c>
      <c r="M5" s="1" t="s">
        <v>8</v>
      </c>
    </row>
    <row r="6" spans="1:13" ht="42" customHeight="1" thickBot="1">
      <c r="A6" s="390" t="s">
        <v>9</v>
      </c>
      <c r="B6" s="391"/>
      <c r="C6" s="92">
        <f>総体男子!C8:D8</f>
        <v>0</v>
      </c>
      <c r="D6" s="153"/>
      <c r="E6" s="154" t="s">
        <v>121</v>
      </c>
      <c r="F6" s="271"/>
      <c r="G6" s="407">
        <f>総体男子!I8</f>
        <v>0</v>
      </c>
      <c r="H6" s="408"/>
      <c r="I6" s="152"/>
      <c r="K6" s="1"/>
      <c r="L6" s="1"/>
      <c r="M6" s="1"/>
    </row>
    <row r="7" spans="1:13" ht="13.5" customHeight="1">
      <c r="A7" s="8"/>
      <c r="B7" s="8"/>
      <c r="C7" s="28"/>
      <c r="D7" s="28"/>
      <c r="E7" s="28"/>
      <c r="F7" s="3"/>
      <c r="H7" s="20" t="s">
        <v>57</v>
      </c>
      <c r="K7" s="1"/>
      <c r="L7" s="1"/>
      <c r="M7" s="1"/>
    </row>
    <row r="8" spans="1:13" ht="21" customHeight="1">
      <c r="A8" s="329" t="s">
        <v>50</v>
      </c>
      <c r="B8" s="382"/>
      <c r="C8" s="402">
        <f>総体男子!C10:F10</f>
        <v>0</v>
      </c>
      <c r="D8" s="403"/>
      <c r="E8" s="404"/>
      <c r="F8" s="240"/>
      <c r="G8" s="11" t="s">
        <v>51</v>
      </c>
      <c r="H8" s="11">
        <f>総体男子!I10</f>
        <v>0</v>
      </c>
      <c r="K8" s="1"/>
      <c r="L8" s="1"/>
      <c r="M8" s="1"/>
    </row>
    <row r="9" spans="1:13" ht="21" customHeight="1">
      <c r="A9" s="324" t="s">
        <v>58</v>
      </c>
      <c r="B9" s="374"/>
      <c r="C9" s="395">
        <f>総体男子!C11:F11</f>
        <v>0</v>
      </c>
      <c r="D9" s="396"/>
      <c r="E9" s="397"/>
      <c r="F9" s="239"/>
      <c r="G9" s="29" t="s">
        <v>52</v>
      </c>
      <c r="H9" s="29">
        <f>総体男子!I11</f>
        <v>0</v>
      </c>
      <c r="I9" s="30"/>
      <c r="K9" s="1"/>
      <c r="L9" s="1"/>
      <c r="M9" s="1"/>
    </row>
    <row r="10" spans="1:13" ht="21" customHeight="1">
      <c r="A10" s="390" t="s">
        <v>2</v>
      </c>
      <c r="B10" s="391"/>
      <c r="C10" s="387">
        <f>総体男子!C12:F12</f>
        <v>0</v>
      </c>
      <c r="D10" s="388"/>
      <c r="E10" s="389"/>
      <c r="F10" s="238"/>
      <c r="G10" s="31" t="s">
        <v>10</v>
      </c>
      <c r="H10" s="32">
        <f>総体男子!I12</f>
        <v>0</v>
      </c>
      <c r="I10" s="33"/>
      <c r="K10" s="9"/>
      <c r="L10" s="9" t="s">
        <v>11</v>
      </c>
      <c r="M10" s="9"/>
    </row>
    <row r="11" spans="1:13" ht="21" customHeight="1">
      <c r="A11" s="361" t="s">
        <v>1</v>
      </c>
      <c r="B11" s="385"/>
      <c r="C11" s="387">
        <f>総体男子!C13:F13</f>
        <v>0</v>
      </c>
      <c r="D11" s="388"/>
      <c r="E11" s="389"/>
      <c r="F11" s="238"/>
      <c r="G11" s="31" t="s">
        <v>10</v>
      </c>
      <c r="H11" s="32">
        <f>総体男子!I13</f>
        <v>0</v>
      </c>
      <c r="I11" s="33"/>
      <c r="K11" s="9"/>
      <c r="L11" s="10" t="s">
        <v>59</v>
      </c>
      <c r="M11" s="9"/>
    </row>
    <row r="12" spans="1:13" ht="21" customHeight="1">
      <c r="C12" s="15" t="s">
        <v>24</v>
      </c>
      <c r="D12" s="15"/>
      <c r="E12" s="34"/>
      <c r="F12" s="88"/>
      <c r="G12" s="3"/>
    </row>
    <row r="13" spans="1:13" ht="21" customHeight="1">
      <c r="A13" s="11"/>
      <c r="B13" s="30" t="s">
        <v>60</v>
      </c>
      <c r="C13" s="260" t="s">
        <v>156</v>
      </c>
      <c r="D13" s="272" t="s">
        <v>160</v>
      </c>
      <c r="E13" s="276" t="s">
        <v>161</v>
      </c>
      <c r="F13" s="37" t="s">
        <v>162</v>
      </c>
      <c r="G13" s="30" t="s">
        <v>0</v>
      </c>
      <c r="H13" s="38" t="s">
        <v>56</v>
      </c>
      <c r="I13" s="30" t="s">
        <v>12</v>
      </c>
      <c r="J13" s="12"/>
      <c r="K13" s="13" t="s">
        <v>13</v>
      </c>
      <c r="L13" s="13" t="s">
        <v>14</v>
      </c>
      <c r="M13" s="13" t="s">
        <v>15</v>
      </c>
    </row>
    <row r="14" spans="1:13" ht="21" customHeight="1">
      <c r="A14" s="39"/>
      <c r="B14" s="31">
        <v>1</v>
      </c>
      <c r="C14" s="261"/>
      <c r="D14" s="273"/>
      <c r="E14" s="277"/>
      <c r="F14" s="42"/>
      <c r="G14" s="11"/>
      <c r="H14" s="43"/>
      <c r="I14" s="33"/>
      <c r="J14" s="14"/>
      <c r="K14" s="13" t="s">
        <v>61</v>
      </c>
      <c r="L14" s="13"/>
      <c r="M14" s="13"/>
    </row>
    <row r="15" spans="1:13" ht="21" customHeight="1">
      <c r="A15" s="39" t="s">
        <v>16</v>
      </c>
      <c r="B15" s="31">
        <v>2</v>
      </c>
      <c r="C15" s="262"/>
      <c r="D15" s="274"/>
      <c r="E15" s="278"/>
      <c r="F15" s="46"/>
      <c r="G15" s="31"/>
      <c r="H15" s="47"/>
      <c r="I15" s="33"/>
      <c r="J15" s="14"/>
      <c r="K15" s="13" t="s">
        <v>17</v>
      </c>
      <c r="L15" s="13"/>
      <c r="M15" s="13"/>
    </row>
    <row r="16" spans="1:13" ht="21" customHeight="1">
      <c r="A16" s="39"/>
      <c r="B16" s="31">
        <v>3</v>
      </c>
      <c r="C16" s="263"/>
      <c r="D16" s="275"/>
      <c r="E16" s="279"/>
      <c r="F16" s="50"/>
      <c r="G16" s="51"/>
      <c r="H16" s="52"/>
      <c r="I16" s="33"/>
      <c r="J16" s="14"/>
      <c r="K16" s="13" t="s">
        <v>18</v>
      </c>
      <c r="L16" s="13"/>
      <c r="M16" s="13"/>
    </row>
    <row r="17" spans="1:13" ht="21" customHeight="1">
      <c r="A17" s="39"/>
      <c r="B17" s="31">
        <v>4</v>
      </c>
      <c r="C17" s="262"/>
      <c r="D17" s="274"/>
      <c r="E17" s="278"/>
      <c r="F17" s="46"/>
      <c r="G17" s="53"/>
      <c r="H17" s="52"/>
      <c r="I17" s="33"/>
      <c r="J17" s="14"/>
      <c r="K17" s="13" t="s">
        <v>19</v>
      </c>
      <c r="L17" s="13"/>
      <c r="M17" s="13"/>
    </row>
    <row r="18" spans="1:13" ht="21" customHeight="1">
      <c r="A18" s="39"/>
      <c r="B18" s="31">
        <v>5</v>
      </c>
      <c r="C18" s="262"/>
      <c r="D18" s="274"/>
      <c r="E18" s="278"/>
      <c r="F18" s="46"/>
      <c r="G18" s="53"/>
      <c r="H18" s="52"/>
      <c r="I18" s="33"/>
      <c r="J18" s="14"/>
      <c r="K18" s="13" t="s">
        <v>20</v>
      </c>
      <c r="L18" s="13"/>
      <c r="M18" s="13"/>
    </row>
    <row r="19" spans="1:13" ht="21" customHeight="1">
      <c r="A19" s="39" t="s">
        <v>21</v>
      </c>
      <c r="B19" s="31">
        <v>6</v>
      </c>
      <c r="C19" s="262"/>
      <c r="D19" s="274"/>
      <c r="E19" s="278"/>
      <c r="F19" s="46"/>
      <c r="G19" s="53"/>
      <c r="H19" s="52"/>
      <c r="I19" s="33"/>
      <c r="J19" s="14"/>
      <c r="K19" s="13" t="s">
        <v>22</v>
      </c>
      <c r="L19" s="13"/>
      <c r="M19" s="13"/>
    </row>
    <row r="20" spans="1:13" ht="21" customHeight="1">
      <c r="A20" s="39"/>
      <c r="B20" s="31">
        <v>7</v>
      </c>
      <c r="C20" s="262"/>
      <c r="D20" s="274"/>
      <c r="E20" s="278"/>
      <c r="F20" s="46"/>
      <c r="G20" s="53"/>
      <c r="H20" s="52"/>
      <c r="I20" s="33"/>
      <c r="J20" s="14"/>
      <c r="K20" s="13" t="s">
        <v>23</v>
      </c>
      <c r="L20" s="13"/>
      <c r="M20" s="13"/>
    </row>
    <row r="21" spans="1:13" ht="21" customHeight="1">
      <c r="A21" s="54"/>
      <c r="B21" s="31" t="s">
        <v>62</v>
      </c>
      <c r="C21" s="262"/>
      <c r="D21" s="274"/>
      <c r="E21" s="278"/>
      <c r="F21" s="46"/>
      <c r="G21" s="53"/>
      <c r="H21" s="55"/>
      <c r="I21" s="33"/>
      <c r="J21" s="14"/>
      <c r="K21" s="13" t="s">
        <v>63</v>
      </c>
      <c r="L21" s="13"/>
      <c r="M21" s="13"/>
    </row>
    <row r="22" spans="1:13" ht="21" customHeight="1">
      <c r="G22" s="16"/>
    </row>
    <row r="23" spans="1:13" ht="21" customHeight="1">
      <c r="A23" s="392" t="s">
        <v>75</v>
      </c>
      <c r="B23" s="141" t="s">
        <v>64</v>
      </c>
      <c r="C23" s="361" t="s">
        <v>133</v>
      </c>
      <c r="D23" s="386"/>
      <c r="E23" s="156"/>
      <c r="F23" s="155"/>
      <c r="G23" s="59"/>
      <c r="H23" s="167" t="s">
        <v>122</v>
      </c>
      <c r="I23" s="168">
        <f>COUNTA(総体男子!D27:D34)/2+COUNTA(別枠男子!D27:D34)/2</f>
        <v>0</v>
      </c>
      <c r="J23" s="59"/>
      <c r="K23" s="13" t="s">
        <v>13</v>
      </c>
      <c r="L23" s="13" t="s">
        <v>14</v>
      </c>
      <c r="M23" s="13" t="s">
        <v>15</v>
      </c>
    </row>
    <row r="24" spans="1:13" ht="7.2" customHeight="1">
      <c r="A24" s="393"/>
      <c r="B24" s="258"/>
      <c r="C24" s="233"/>
      <c r="D24" s="234"/>
      <c r="E24" s="155"/>
      <c r="F24" s="155"/>
      <c r="G24" s="67"/>
      <c r="H24" s="296"/>
      <c r="I24" s="235"/>
      <c r="J24" s="59"/>
      <c r="K24" s="13"/>
      <c r="L24" s="13"/>
      <c r="M24" s="13"/>
    </row>
    <row r="25" spans="1:13" ht="22.2" customHeight="1">
      <c r="A25" s="393"/>
      <c r="B25" s="177" t="str">
        <f>IF(C25="","","1/" &amp; $I$23)</f>
        <v/>
      </c>
      <c r="C25" s="157" t="str">
        <f>IF(総体男子!D27="","",(総体男子!D27&amp;" "&amp;総体男子!E27&amp;"("&amp;総体男子!$I$8&amp;")"&amp;総体男子!H27))</f>
        <v/>
      </c>
      <c r="D25" s="158"/>
      <c r="E25" s="159"/>
      <c r="F25" s="159"/>
      <c r="G25" s="158"/>
      <c r="H25" s="160"/>
      <c r="I25" s="61"/>
      <c r="J25" s="62"/>
      <c r="K25" s="13"/>
      <c r="L25" s="13" t="s">
        <v>65</v>
      </c>
      <c r="M25" s="13"/>
    </row>
    <row r="26" spans="1:13" ht="22.2" customHeight="1">
      <c r="A26" s="393"/>
      <c r="B26" s="178"/>
      <c r="C26" s="161" t="str">
        <f>IF(総体男子!D28="","",(総体男子!D28&amp;" "&amp;総体男子!E28&amp;"("&amp;総体男子!$I$8&amp;")"&amp;総体男子!H28))</f>
        <v/>
      </c>
      <c r="D26" s="162"/>
      <c r="E26" s="106"/>
      <c r="F26" s="106"/>
      <c r="G26" s="66"/>
      <c r="H26" s="163"/>
      <c r="I26" s="64"/>
      <c r="J26" s="62"/>
      <c r="K26" s="13"/>
      <c r="L26" s="13" t="s">
        <v>25</v>
      </c>
      <c r="M26" s="13"/>
    </row>
    <row r="27" spans="1:13" ht="7.2" customHeight="1">
      <c r="A27" s="393"/>
      <c r="B27" s="293"/>
      <c r="C27" s="294"/>
      <c r="E27" s="175"/>
      <c r="F27" s="175"/>
      <c r="H27" s="176"/>
      <c r="I27" s="62"/>
      <c r="J27" s="62"/>
      <c r="K27" s="13"/>
      <c r="L27" s="13"/>
      <c r="M27" s="13"/>
    </row>
    <row r="28" spans="1:13" ht="22.2" customHeight="1">
      <c r="A28" s="393"/>
      <c r="B28" s="177" t="str">
        <f>IF(C28="","","2/" &amp; $I$23)</f>
        <v/>
      </c>
      <c r="C28" s="157" t="str">
        <f>IF(総体男子!D29="","",(総体男子!D29&amp;" "&amp;総体男子!E29&amp;"("&amp;総体男子!$I$8&amp;")"&amp;総体男子!H29))</f>
        <v/>
      </c>
      <c r="D28" s="158"/>
      <c r="E28" s="159"/>
      <c r="F28" s="159"/>
      <c r="G28" s="158"/>
      <c r="H28" s="160"/>
      <c r="I28" s="61"/>
      <c r="J28" s="62"/>
      <c r="K28" s="13"/>
      <c r="L28" s="13" t="s">
        <v>66</v>
      </c>
      <c r="M28" s="13"/>
    </row>
    <row r="29" spans="1:13" ht="22.2" customHeight="1">
      <c r="A29" s="393"/>
      <c r="B29" s="178"/>
      <c r="C29" s="161" t="str">
        <f>IF(総体男子!D30="","",(総体男子!D30&amp;" "&amp;総体男子!E30&amp;"("&amp;総体男子!$I$8&amp;")"&amp;総体男子!H30))</f>
        <v/>
      </c>
      <c r="D29" s="162"/>
      <c r="E29" s="164"/>
      <c r="F29" s="164"/>
      <c r="G29" s="165"/>
      <c r="H29" s="165"/>
      <c r="I29" s="65"/>
      <c r="J29" s="62"/>
      <c r="K29" s="13"/>
      <c r="L29" s="13" t="s">
        <v>26</v>
      </c>
      <c r="M29" s="13"/>
    </row>
    <row r="30" spans="1:13" ht="7.2" customHeight="1">
      <c r="A30" s="393"/>
      <c r="B30" s="293"/>
      <c r="C30" s="294"/>
      <c r="E30" s="175"/>
      <c r="F30" s="175"/>
      <c r="G30" s="176"/>
      <c r="H30" s="176"/>
      <c r="I30" s="62"/>
      <c r="J30" s="62"/>
      <c r="K30" s="13"/>
      <c r="L30" s="13"/>
      <c r="M30" s="13"/>
    </row>
    <row r="31" spans="1:13" ht="22.2" customHeight="1">
      <c r="A31" s="393"/>
      <c r="B31" s="177" t="str">
        <f>IF(C31="","","3/" &amp; $I$23)</f>
        <v/>
      </c>
      <c r="C31" s="157" t="str">
        <f>IF(総体男子!D31="","",(総体男子!D31&amp;" "&amp;総体男子!E31&amp;"("&amp;総体男子!$I$8&amp;")"&amp;総体男子!H31))</f>
        <v/>
      </c>
      <c r="D31" s="158"/>
      <c r="E31" s="159"/>
      <c r="F31" s="159"/>
      <c r="G31" s="158"/>
      <c r="H31" s="160"/>
      <c r="I31" s="61"/>
      <c r="J31" s="62"/>
      <c r="K31" s="13"/>
      <c r="L31" s="13" t="s">
        <v>67</v>
      </c>
      <c r="M31" s="13"/>
    </row>
    <row r="32" spans="1:13" ht="22.2" customHeight="1">
      <c r="A32" s="393"/>
      <c r="B32" s="178"/>
      <c r="C32" s="161" t="str">
        <f>IF(総体男子!D32="","",(総体男子!D32&amp;" "&amp;総体男子!E32&amp;"("&amp;総体男子!$I$8&amp;")"&amp;総体男子!H32))</f>
        <v/>
      </c>
      <c r="D32" s="162"/>
      <c r="E32" s="164"/>
      <c r="F32" s="164"/>
      <c r="G32" s="162"/>
      <c r="H32" s="165"/>
      <c r="I32" s="65"/>
      <c r="J32" s="62"/>
      <c r="K32" s="13"/>
      <c r="L32" s="13" t="s">
        <v>27</v>
      </c>
      <c r="M32" s="13"/>
    </row>
    <row r="33" spans="1:13" ht="7.2" customHeight="1">
      <c r="A33" s="393"/>
      <c r="B33" s="293"/>
      <c r="C33" s="294"/>
      <c r="E33" s="175"/>
      <c r="F33" s="175"/>
      <c r="H33" s="176"/>
      <c r="I33" s="62"/>
      <c r="J33" s="62"/>
      <c r="K33" s="13"/>
      <c r="L33" s="13"/>
      <c r="M33" s="13"/>
    </row>
    <row r="34" spans="1:13" ht="22.2" customHeight="1">
      <c r="A34" s="393"/>
      <c r="B34" s="177" t="str">
        <f>IF(C34="","","4/" &amp; $I$23)</f>
        <v/>
      </c>
      <c r="C34" s="157" t="str">
        <f>IF(総体男子!D33="","",(総体男子!D33&amp;" "&amp;総体男子!E33&amp;"("&amp;総体男子!$I$8&amp;")"&amp;総体男子!H33))</f>
        <v/>
      </c>
      <c r="D34" s="158"/>
      <c r="E34" s="159"/>
      <c r="F34" s="159"/>
      <c r="G34" s="158"/>
      <c r="H34" s="160"/>
      <c r="I34" s="61"/>
      <c r="J34" s="62"/>
      <c r="K34" s="13"/>
      <c r="L34" s="13" t="s">
        <v>68</v>
      </c>
      <c r="M34" s="13"/>
    </row>
    <row r="35" spans="1:13" ht="22.2" customHeight="1">
      <c r="A35" s="394"/>
      <c r="B35" s="178"/>
      <c r="C35" s="166" t="str">
        <f>IF(総体男子!D34="","",(総体男子!D34&amp;" "&amp;総体男子!E34&amp;"("&amp;総体男子!$I$8&amp;")"&amp;総体男子!H34))</f>
        <v/>
      </c>
      <c r="D35" s="66"/>
      <c r="E35" s="106"/>
      <c r="F35" s="106"/>
      <c r="G35" s="66"/>
      <c r="H35" s="163"/>
      <c r="I35" s="64"/>
      <c r="J35" s="62"/>
      <c r="K35" s="13"/>
      <c r="L35" s="13" t="s">
        <v>28</v>
      </c>
      <c r="M35" s="13"/>
    </row>
    <row r="36" spans="1:13" ht="18.75" customHeight="1">
      <c r="B36" s="145"/>
      <c r="C36" s="21"/>
      <c r="D36" s="103"/>
      <c r="E36" s="22"/>
      <c r="F36" s="22"/>
      <c r="G36" s="3"/>
      <c r="H36" s="25"/>
      <c r="I36" s="21"/>
      <c r="J36" s="21"/>
    </row>
    <row r="37" spans="1:13" ht="21" customHeight="1">
      <c r="A37" s="392" t="s">
        <v>115</v>
      </c>
      <c r="B37" s="31" t="s">
        <v>60</v>
      </c>
      <c r="C37" s="361" t="s">
        <v>133</v>
      </c>
      <c r="D37" s="386"/>
      <c r="E37" s="171"/>
      <c r="F37" s="173"/>
      <c r="G37" s="172"/>
      <c r="H37" s="169" t="s">
        <v>123</v>
      </c>
      <c r="I37" s="170">
        <f>COUNTA(総体男子!D38:D43)+COUNTA(別枠男子!D38:D43)</f>
        <v>0</v>
      </c>
      <c r="J37" s="59"/>
      <c r="K37" s="13" t="s">
        <v>13</v>
      </c>
      <c r="L37" s="13" t="s">
        <v>14</v>
      </c>
      <c r="M37" s="13" t="s">
        <v>15</v>
      </c>
    </row>
    <row r="38" spans="1:13" ht="7.2" customHeight="1">
      <c r="A38" s="393"/>
      <c r="B38" s="31"/>
      <c r="C38" s="259"/>
      <c r="D38" s="230"/>
      <c r="E38" s="173"/>
      <c r="F38" s="173"/>
      <c r="G38" s="231"/>
      <c r="H38" s="297"/>
      <c r="I38" s="174"/>
      <c r="J38" s="59"/>
      <c r="K38" s="13"/>
      <c r="L38" s="13"/>
      <c r="M38" s="13"/>
    </row>
    <row r="39" spans="1:13" ht="22.2" customHeight="1">
      <c r="A39" s="350"/>
      <c r="B39" s="31" t="str">
        <f>IF(総体男子!D38="","",RIGHT(M39,1) &amp; "/" &amp; $I$37)</f>
        <v/>
      </c>
      <c r="C39" s="409" t="str">
        <f>IF(総体男子!D38="","",(総体男子!D38&amp;" "&amp;総体男子!E38&amp;"("&amp;総体男子!$I$8&amp;")" &amp; 総体男子!H38 &amp; 総体男子!C38))</f>
        <v/>
      </c>
      <c r="D39" s="410"/>
      <c r="E39" s="410"/>
      <c r="F39" s="410"/>
      <c r="G39" s="410"/>
      <c r="H39" s="410"/>
      <c r="I39" s="69"/>
      <c r="J39" s="62"/>
      <c r="K39" s="13"/>
      <c r="L39" s="13"/>
      <c r="M39" s="13" t="s">
        <v>69</v>
      </c>
    </row>
    <row r="40" spans="1:13" ht="7.2" customHeight="1">
      <c r="A40" s="350"/>
      <c r="B40" s="31"/>
      <c r="C40" s="181"/>
      <c r="D40" s="241"/>
      <c r="E40" s="241"/>
      <c r="F40" s="241"/>
      <c r="G40" s="241"/>
      <c r="H40" s="241"/>
      <c r="I40" s="69"/>
      <c r="J40" s="62"/>
      <c r="K40" s="13"/>
      <c r="L40" s="13"/>
      <c r="M40" s="13"/>
    </row>
    <row r="41" spans="1:13" ht="22.2" customHeight="1">
      <c r="A41" s="350"/>
      <c r="B41" s="31" t="str">
        <f>IF(総体男子!D39="","",RIGHT(M41,1) &amp; "/" &amp; $I$37)</f>
        <v/>
      </c>
      <c r="C41" s="409" t="str">
        <f>IF(総体男子!D39="","",(総体男子!D39&amp;" "&amp;総体男子!E39&amp;"("&amp;総体男子!$I$8&amp;")" &amp; 総体男子!H39 &amp; 総体男子!C39))</f>
        <v/>
      </c>
      <c r="D41" s="410"/>
      <c r="E41" s="410"/>
      <c r="F41" s="410"/>
      <c r="G41" s="410"/>
      <c r="H41" s="410"/>
      <c r="I41" s="69"/>
      <c r="J41" s="62"/>
      <c r="K41" s="13"/>
      <c r="L41" s="13"/>
      <c r="M41" s="13" t="s">
        <v>29</v>
      </c>
    </row>
    <row r="42" spans="1:13" ht="7.2" customHeight="1">
      <c r="A42" s="350"/>
      <c r="B42" s="31"/>
      <c r="C42" s="181"/>
      <c r="D42" s="241"/>
      <c r="E42" s="241"/>
      <c r="F42" s="241"/>
      <c r="G42" s="241"/>
      <c r="H42" s="241"/>
      <c r="I42" s="69"/>
      <c r="J42" s="62"/>
      <c r="K42" s="13"/>
      <c r="L42" s="13"/>
      <c r="M42" s="13"/>
    </row>
    <row r="43" spans="1:13" ht="22.2" customHeight="1">
      <c r="A43" s="350"/>
      <c r="B43" s="31" t="str">
        <f>IF(総体男子!D40="","",RIGHT(M43,1) &amp; "/" &amp; $I$37)</f>
        <v/>
      </c>
      <c r="C43" s="409" t="str">
        <f>IF(総体男子!D40="","",(総体男子!D40&amp;" "&amp;総体男子!E40&amp;"("&amp;総体男子!$I$8&amp;")" &amp; 総体男子!H40 &amp; 総体男子!C40))</f>
        <v/>
      </c>
      <c r="D43" s="410"/>
      <c r="E43" s="410"/>
      <c r="F43" s="410"/>
      <c r="G43" s="410"/>
      <c r="H43" s="410"/>
      <c r="I43" s="69"/>
      <c r="J43" s="62"/>
      <c r="K43" s="13"/>
      <c r="L43" s="13"/>
      <c r="M43" s="13" t="s">
        <v>30</v>
      </c>
    </row>
    <row r="44" spans="1:13" ht="7.2" customHeight="1">
      <c r="A44" s="350"/>
      <c r="B44" s="31"/>
      <c r="C44" s="181"/>
      <c r="D44" s="241"/>
      <c r="E44" s="241"/>
      <c r="F44" s="241"/>
      <c r="G44" s="241"/>
      <c r="H44" s="241"/>
      <c r="I44" s="69"/>
      <c r="J44" s="62"/>
      <c r="K44" s="13"/>
      <c r="L44" s="13"/>
      <c r="M44" s="13"/>
    </row>
    <row r="45" spans="1:13" ht="22.2" customHeight="1">
      <c r="A45" s="350"/>
      <c r="B45" s="31" t="str">
        <f>IF(総体男子!D41="","",RIGHT(M45,1) &amp; "/" &amp; $I$37)</f>
        <v/>
      </c>
      <c r="C45" s="409" t="str">
        <f>IF(総体男子!D41="","",(総体男子!D41&amp;" "&amp;総体男子!E41&amp;"("&amp;総体男子!$I$8&amp;")" &amp; 総体男子!H41 &amp; 総体男子!C41))</f>
        <v/>
      </c>
      <c r="D45" s="410"/>
      <c r="E45" s="410"/>
      <c r="F45" s="410"/>
      <c r="G45" s="410"/>
      <c r="H45" s="410"/>
      <c r="I45" s="69"/>
      <c r="J45" s="62"/>
      <c r="K45" s="13"/>
      <c r="L45" s="13"/>
      <c r="M45" s="13" t="s">
        <v>31</v>
      </c>
    </row>
    <row r="46" spans="1:13" ht="7.2" customHeight="1">
      <c r="A46" s="350"/>
      <c r="B46" s="31"/>
      <c r="C46" s="181"/>
      <c r="D46" s="241"/>
      <c r="E46" s="241"/>
      <c r="F46" s="241"/>
      <c r="G46" s="241"/>
      <c r="H46" s="241"/>
      <c r="I46" s="69"/>
      <c r="J46" s="62"/>
      <c r="K46" s="13"/>
      <c r="L46" s="13"/>
      <c r="M46" s="13"/>
    </row>
    <row r="47" spans="1:13" ht="22.2" customHeight="1">
      <c r="A47" s="350"/>
      <c r="B47" s="31" t="str">
        <f>IF(総体男子!D42="","",RIGHT(M47,1) &amp; "/" &amp; $I$37)</f>
        <v/>
      </c>
      <c r="C47" s="409" t="str">
        <f>IF(総体男子!D42="","",(総体男子!D42&amp;" "&amp;総体男子!E42&amp;"("&amp;総体男子!$I$8&amp;")" &amp; 総体男子!H42 &amp; 総体男子!C42))</f>
        <v/>
      </c>
      <c r="D47" s="410"/>
      <c r="E47" s="410"/>
      <c r="F47" s="410"/>
      <c r="G47" s="410"/>
      <c r="H47" s="410"/>
      <c r="I47" s="69"/>
      <c r="J47" s="62"/>
      <c r="K47" s="13"/>
      <c r="L47" s="13"/>
      <c r="M47" s="13" t="s">
        <v>32</v>
      </c>
    </row>
    <row r="48" spans="1:13" ht="7.2" customHeight="1">
      <c r="A48" s="350"/>
      <c r="B48" s="31"/>
      <c r="C48" s="181"/>
      <c r="D48" s="241"/>
      <c r="E48" s="241"/>
      <c r="F48" s="241"/>
      <c r="G48" s="241"/>
      <c r="H48" s="241"/>
      <c r="I48" s="69"/>
      <c r="J48" s="62"/>
      <c r="K48" s="13"/>
      <c r="L48" s="13"/>
      <c r="M48" s="13"/>
    </row>
    <row r="49" spans="1:13" ht="22.2" customHeight="1">
      <c r="A49" s="351"/>
      <c r="B49" s="31" t="str">
        <f>IF(総体男子!D43="","",RIGHT(M49,1) &amp; "/" &amp; $I$37)</f>
        <v/>
      </c>
      <c r="C49" s="409" t="str">
        <f>IF(総体男子!D43="","",(総体男子!D43&amp;" "&amp;総体男子!E43&amp;"("&amp;総体男子!$I$8&amp;")" &amp; 総体男子!H43 &amp; 総体男子!C43))</f>
        <v/>
      </c>
      <c r="D49" s="410"/>
      <c r="E49" s="410"/>
      <c r="F49" s="410"/>
      <c r="G49" s="410"/>
      <c r="H49" s="410"/>
      <c r="I49" s="69"/>
      <c r="J49" s="62"/>
      <c r="K49" s="13"/>
      <c r="L49" s="13"/>
      <c r="M49" s="13" t="s">
        <v>33</v>
      </c>
    </row>
    <row r="50" spans="1:13" ht="18" customHeight="1">
      <c r="A50" s="17"/>
      <c r="B50" s="18"/>
    </row>
    <row r="51" spans="1:13" ht="18" customHeight="1">
      <c r="A51" s="68"/>
      <c r="B51" s="2"/>
    </row>
  </sheetData>
  <mergeCells count="27">
    <mergeCell ref="C37:D37"/>
    <mergeCell ref="A37:A49"/>
    <mergeCell ref="C39:H39"/>
    <mergeCell ref="C41:H41"/>
    <mergeCell ref="C43:H43"/>
    <mergeCell ref="C45:H45"/>
    <mergeCell ref="C47:H47"/>
    <mergeCell ref="C49:H49"/>
    <mergeCell ref="A9:B9"/>
    <mergeCell ref="C9:E9"/>
    <mergeCell ref="J3:K4"/>
    <mergeCell ref="A1:B1"/>
    <mergeCell ref="C3:H3"/>
    <mergeCell ref="A8:B8"/>
    <mergeCell ref="C4:H4"/>
    <mergeCell ref="G1:I1"/>
    <mergeCell ref="G2:I2"/>
    <mergeCell ref="A6:B6"/>
    <mergeCell ref="C8:E8"/>
    <mergeCell ref="I4:I5"/>
    <mergeCell ref="G6:H6"/>
    <mergeCell ref="C23:D23"/>
    <mergeCell ref="C10:E10"/>
    <mergeCell ref="C11:E11"/>
    <mergeCell ref="A10:B10"/>
    <mergeCell ref="A11:B11"/>
    <mergeCell ref="A23:A35"/>
  </mergeCells>
  <phoneticPr fontId="2"/>
  <dataValidations xWindow="473" yWindow="348" count="5">
    <dataValidation type="list" allowBlank="1" showInputMessage="1" showErrorMessage="1" prompt="選択してください" sqref="G14:G21 G25:G36" xr:uid="{00000000-0002-0000-0300-000000000000}">
      <formula1>"①, ②, ③"</formula1>
    </dataValidation>
    <dataValidation type="list" allowBlank="1" showInputMessage="1" showErrorMessage="1" prompt="選択してください" sqref="H10:H11" xr:uid="{00000000-0002-0000-0300-000001000000}">
      <formula1>"教職員, 外部指導者"</formula1>
    </dataValidation>
    <dataValidation imeMode="off" allowBlank="1" showInputMessage="1" showErrorMessage="1" sqref="I10:I11 H21 I14:I49" xr:uid="{00000000-0002-0000-0300-000002000000}"/>
    <dataValidation imeMode="hiragana" allowBlank="1" showInputMessage="1" showErrorMessage="1" sqref="E14:F21 E25:F38" xr:uid="{00000000-0002-0000-0300-000003000000}"/>
    <dataValidation imeMode="on" allowBlank="1" showInputMessage="1" showErrorMessage="1" sqref="E7:F7 D12 C14:D21 G8 C6:C12 D6:D9 D31:D36 C23:C49" xr:uid="{00000000-0002-0000-0300-000004000000}"/>
  </dataValidations>
  <printOptions horizontalCentered="1"/>
  <pageMargins left="0.59055118110236227" right="0.59055118110236227" top="0.39370078740157483" bottom="0.19685039370078741" header="0.51181102362204722" footer="0.19685039370078741"/>
  <pageSetup paperSize="9" scale="95" orientation="portrait"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sheetPr>
  <dimension ref="A1:L52"/>
  <sheetViews>
    <sheetView showGridLines="0" view="pageBreakPreview" topLeftCell="A25" zoomScaleNormal="100" zoomScaleSheetLayoutView="100" workbookViewId="0">
      <selection activeCell="C46" sqref="C46"/>
    </sheetView>
  </sheetViews>
  <sheetFormatPr defaultColWidth="9" defaultRowHeight="18" customHeight="1"/>
  <cols>
    <col min="1" max="2" width="5.6640625" style="3" customWidth="1"/>
    <col min="3" max="5" width="16.6640625" style="1" customWidth="1"/>
    <col min="6" max="6" width="7.44140625" style="1" bestFit="1" customWidth="1"/>
    <col min="7" max="7" width="16.44140625" style="1" bestFit="1" customWidth="1"/>
    <col min="8" max="8" width="12.6640625" style="1" customWidth="1"/>
    <col min="9" max="9" width="5.21875" style="1" bestFit="1" customWidth="1"/>
    <col min="10" max="12" width="6.88671875" style="3" customWidth="1"/>
    <col min="13" max="13" width="5.44140625" style="1" customWidth="1"/>
    <col min="14" max="16384" width="9" style="1"/>
  </cols>
  <sheetData>
    <row r="1" spans="1:12" ht="18" customHeight="1">
      <c r="A1" s="399" t="s">
        <v>132</v>
      </c>
      <c r="B1" s="399"/>
      <c r="F1" s="338" t="s">
        <v>6</v>
      </c>
      <c r="G1" s="339"/>
      <c r="H1" s="340"/>
      <c r="J1" s="1"/>
      <c r="K1" s="1"/>
      <c r="L1" s="1"/>
    </row>
    <row r="2" spans="1:12" ht="18" customHeight="1" thickBot="1">
      <c r="F2" s="341" t="str">
        <f>"参加負担金　"&amp;$K$4&amp;"円×"&amp;K5&amp;"人＝"&amp;K4*K5&amp;"円"</f>
        <v>参加負担金　600円×0人＝0円</v>
      </c>
      <c r="G2" s="342"/>
      <c r="H2" s="343"/>
      <c r="J2" s="1"/>
      <c r="K2" s="1"/>
      <c r="L2" s="1"/>
    </row>
    <row r="3" spans="1:12" ht="19.5" customHeight="1" thickBot="1">
      <c r="A3" s="1"/>
      <c r="B3" s="19"/>
      <c r="C3" s="416" t="str">
        <f ca="1">総体男子!B5 &amp; 総体男子!C5 &amp; 総体男子!D5</f>
        <v>第73回大分県高等学校総合体育大会バドミントン競技大会参加申込書</v>
      </c>
      <c r="D3" s="416"/>
      <c r="E3" s="416"/>
      <c r="F3" s="416"/>
      <c r="G3" s="416"/>
      <c r="H3" s="19"/>
      <c r="I3" s="321" t="s">
        <v>54</v>
      </c>
      <c r="J3" s="398"/>
      <c r="K3" s="4"/>
      <c r="L3" s="4"/>
    </row>
    <row r="4" spans="1:12" ht="24.75" customHeight="1" thickBot="1">
      <c r="A4" s="1"/>
      <c r="B4" s="19"/>
      <c r="C4" s="401" t="s">
        <v>110</v>
      </c>
      <c r="D4" s="401"/>
      <c r="E4" s="401"/>
      <c r="F4" s="401"/>
      <c r="G4" s="401"/>
      <c r="H4" s="405" t="s">
        <v>5</v>
      </c>
      <c r="I4" s="398"/>
      <c r="J4" s="398"/>
      <c r="K4" s="7">
        <v>600</v>
      </c>
      <c r="L4" s="1" t="s">
        <v>53</v>
      </c>
    </row>
    <row r="5" spans="1:12" ht="12.75" customHeight="1" thickBot="1">
      <c r="H5" s="406"/>
      <c r="I5" s="5"/>
      <c r="J5" s="6" t="s">
        <v>7</v>
      </c>
      <c r="K5" s="7">
        <f>総体男子!M6</f>
        <v>0</v>
      </c>
      <c r="L5" s="1" t="s">
        <v>8</v>
      </c>
    </row>
    <row r="6" spans="1:12" ht="42" customHeight="1" thickBot="1">
      <c r="A6" s="390" t="s">
        <v>9</v>
      </c>
      <c r="B6" s="391"/>
      <c r="C6" s="92">
        <f>総体男子!C8:D8</f>
        <v>0</v>
      </c>
      <c r="D6" s="153"/>
      <c r="E6" s="154" t="s">
        <v>121</v>
      </c>
      <c r="F6" s="407">
        <f>総体男子!I8</f>
        <v>0</v>
      </c>
      <c r="G6" s="408"/>
      <c r="H6" s="152"/>
      <c r="J6" s="1"/>
      <c r="K6" s="1"/>
      <c r="L6" s="1"/>
    </row>
    <row r="7" spans="1:12" ht="13.5" customHeight="1">
      <c r="A7" s="8"/>
      <c r="B7" s="8"/>
      <c r="C7" s="28"/>
      <c r="D7" s="28"/>
      <c r="E7" s="28"/>
      <c r="G7" s="20" t="s">
        <v>57</v>
      </c>
      <c r="J7" s="1"/>
      <c r="K7" s="1"/>
      <c r="L7" s="1"/>
    </row>
    <row r="8" spans="1:12" ht="21" customHeight="1">
      <c r="A8" s="329" t="s">
        <v>50</v>
      </c>
      <c r="B8" s="382"/>
      <c r="C8" s="402" t="str">
        <f>別枠男子!C10:F10</f>
        <v/>
      </c>
      <c r="D8" s="403"/>
      <c r="E8" s="404"/>
      <c r="F8" s="11" t="s">
        <v>51</v>
      </c>
      <c r="G8" s="11" t="str">
        <f>別枠男子!I10</f>
        <v/>
      </c>
      <c r="J8" s="1"/>
      <c r="K8" s="1"/>
      <c r="L8" s="1"/>
    </row>
    <row r="9" spans="1:12" ht="21" customHeight="1">
      <c r="A9" s="324" t="s">
        <v>58</v>
      </c>
      <c r="B9" s="374"/>
      <c r="C9" s="395" t="str">
        <f>別枠男子!C11:F11</f>
        <v/>
      </c>
      <c r="D9" s="396"/>
      <c r="E9" s="397"/>
      <c r="F9" s="29" t="s">
        <v>52</v>
      </c>
      <c r="G9" s="29" t="str">
        <f>別枠男子!I11</f>
        <v/>
      </c>
      <c r="H9" s="30"/>
      <c r="J9" s="1"/>
      <c r="K9" s="1"/>
      <c r="L9" s="1"/>
    </row>
    <row r="10" spans="1:12" ht="21" customHeight="1">
      <c r="A10" s="390" t="s">
        <v>2</v>
      </c>
      <c r="B10" s="391"/>
      <c r="C10" s="387" t="str">
        <f>別枠男子!C12:F12</f>
        <v/>
      </c>
      <c r="D10" s="388"/>
      <c r="E10" s="389"/>
      <c r="F10" s="31" t="s">
        <v>10</v>
      </c>
      <c r="G10" s="32" t="str">
        <f>別枠男子!I12</f>
        <v/>
      </c>
      <c r="H10" s="33"/>
      <c r="J10" s="9"/>
      <c r="K10" s="9" t="s">
        <v>11</v>
      </c>
      <c r="L10" s="9"/>
    </row>
    <row r="11" spans="1:12" ht="21" customHeight="1">
      <c r="A11" s="361" t="s">
        <v>1</v>
      </c>
      <c r="B11" s="385"/>
      <c r="C11" s="387" t="str">
        <f>別枠男子!C13:F13</f>
        <v/>
      </c>
      <c r="D11" s="388"/>
      <c r="E11" s="389"/>
      <c r="F11" s="31" t="s">
        <v>10</v>
      </c>
      <c r="G11" s="32" t="str">
        <f>別枠男子!I13</f>
        <v/>
      </c>
      <c r="H11" s="33"/>
      <c r="J11" s="9"/>
      <c r="K11" s="10" t="s">
        <v>42</v>
      </c>
      <c r="L11" s="9"/>
    </row>
    <row r="12" spans="1:12" ht="21" customHeight="1">
      <c r="C12" s="15" t="s">
        <v>24</v>
      </c>
      <c r="D12" s="15"/>
      <c r="E12" s="179"/>
      <c r="F12" s="66"/>
    </row>
    <row r="13" spans="1:12" ht="21" customHeight="1">
      <c r="A13" s="11"/>
      <c r="B13" s="30" t="s">
        <v>35</v>
      </c>
      <c r="C13" s="35" t="s">
        <v>4</v>
      </c>
      <c r="D13" s="201"/>
      <c r="E13" s="202" t="s">
        <v>3</v>
      </c>
      <c r="F13" s="30" t="s">
        <v>0</v>
      </c>
      <c r="G13" s="38" t="s">
        <v>56</v>
      </c>
      <c r="H13" s="30" t="s">
        <v>12</v>
      </c>
      <c r="I13" s="12"/>
      <c r="J13" s="13" t="s">
        <v>13</v>
      </c>
      <c r="K13" s="13" t="s">
        <v>14</v>
      </c>
      <c r="L13" s="13" t="s">
        <v>15</v>
      </c>
    </row>
    <row r="14" spans="1:12" ht="21" customHeight="1">
      <c r="A14" s="39"/>
      <c r="B14" s="31">
        <v>1</v>
      </c>
      <c r="C14" s="40"/>
      <c r="D14" s="203"/>
      <c r="E14" s="46"/>
      <c r="F14" s="11"/>
      <c r="G14" s="43"/>
      <c r="H14" s="33"/>
      <c r="I14" s="14"/>
      <c r="J14" s="13"/>
      <c r="K14" s="13"/>
      <c r="L14" s="13"/>
    </row>
    <row r="15" spans="1:12" ht="21" customHeight="1">
      <c r="A15" s="39" t="s">
        <v>16</v>
      </c>
      <c r="B15" s="31">
        <v>2</v>
      </c>
      <c r="C15" s="44"/>
      <c r="D15" s="204"/>
      <c r="E15" s="46"/>
      <c r="F15" s="31"/>
      <c r="G15" s="47"/>
      <c r="H15" s="33"/>
      <c r="I15" s="14"/>
      <c r="J15" s="13"/>
      <c r="K15" s="13"/>
      <c r="L15" s="13"/>
    </row>
    <row r="16" spans="1:12" ht="21" customHeight="1">
      <c r="A16" s="39"/>
      <c r="B16" s="31">
        <v>3</v>
      </c>
      <c r="C16" s="48"/>
      <c r="D16" s="205"/>
      <c r="E16" s="46"/>
      <c r="F16" s="51"/>
      <c r="G16" s="52"/>
      <c r="H16" s="33"/>
      <c r="I16" s="14"/>
      <c r="J16" s="13"/>
      <c r="K16" s="13"/>
      <c r="L16" s="13"/>
    </row>
    <row r="17" spans="1:12" ht="21" customHeight="1">
      <c r="A17" s="39"/>
      <c r="B17" s="31">
        <v>4</v>
      </c>
      <c r="C17" s="44"/>
      <c r="D17" s="204"/>
      <c r="E17" s="46"/>
      <c r="F17" s="53"/>
      <c r="G17" s="52"/>
      <c r="H17" s="33"/>
      <c r="I17" s="14"/>
      <c r="J17" s="13"/>
      <c r="K17" s="13"/>
      <c r="L17" s="13"/>
    </row>
    <row r="18" spans="1:12" ht="21" customHeight="1">
      <c r="A18" s="39"/>
      <c r="B18" s="31">
        <v>5</v>
      </c>
      <c r="C18" s="44"/>
      <c r="D18" s="204"/>
      <c r="E18" s="46"/>
      <c r="F18" s="53"/>
      <c r="G18" s="52"/>
      <c r="H18" s="33"/>
      <c r="I18" s="14"/>
      <c r="J18" s="13"/>
      <c r="K18" s="13"/>
      <c r="L18" s="13"/>
    </row>
    <row r="19" spans="1:12" ht="21" customHeight="1">
      <c r="A19" s="39" t="s">
        <v>21</v>
      </c>
      <c r="B19" s="31">
        <v>6</v>
      </c>
      <c r="C19" s="44"/>
      <c r="D19" s="204"/>
      <c r="E19" s="46"/>
      <c r="F19" s="53"/>
      <c r="G19" s="52"/>
      <c r="H19" s="33"/>
      <c r="I19" s="14"/>
      <c r="J19" s="13"/>
      <c r="K19" s="13"/>
      <c r="L19" s="13"/>
    </row>
    <row r="20" spans="1:12" ht="21" customHeight="1">
      <c r="A20" s="39"/>
      <c r="B20" s="31">
        <v>7</v>
      </c>
      <c r="C20" s="44"/>
      <c r="D20" s="204"/>
      <c r="E20" s="46"/>
      <c r="F20" s="53"/>
      <c r="G20" s="52"/>
      <c r="H20" s="33"/>
      <c r="I20" s="14"/>
      <c r="J20" s="13"/>
      <c r="K20" s="13"/>
      <c r="L20" s="13"/>
    </row>
    <row r="21" spans="1:12" ht="21" customHeight="1">
      <c r="A21" s="54"/>
      <c r="B21" s="31" t="s">
        <v>36</v>
      </c>
      <c r="C21" s="44"/>
      <c r="D21" s="204"/>
      <c r="E21" s="46"/>
      <c r="F21" s="53"/>
      <c r="G21" s="55"/>
      <c r="H21" s="33"/>
      <c r="I21" s="14"/>
      <c r="J21" s="13"/>
      <c r="K21" s="13"/>
      <c r="L21" s="13"/>
    </row>
    <row r="22" spans="1:12" ht="21" customHeight="1">
      <c r="F22" s="16"/>
    </row>
    <row r="23" spans="1:12" ht="21" customHeight="1">
      <c r="A23" s="411" t="s">
        <v>75</v>
      </c>
      <c r="B23" s="31" t="s">
        <v>35</v>
      </c>
      <c r="C23" s="361" t="s">
        <v>133</v>
      </c>
      <c r="D23" s="386"/>
      <c r="E23" s="171"/>
      <c r="F23" s="172"/>
      <c r="G23" s="38" t="s">
        <v>122</v>
      </c>
      <c r="H23" s="168">
        <f>男子作業用!I23</f>
        <v>0</v>
      </c>
      <c r="I23" s="59"/>
      <c r="J23" s="13" t="s">
        <v>13</v>
      </c>
      <c r="K23" s="13" t="s">
        <v>14</v>
      </c>
      <c r="L23" s="13" t="s">
        <v>15</v>
      </c>
    </row>
    <row r="24" spans="1:12" ht="7.2" customHeight="1">
      <c r="A24" s="412"/>
      <c r="B24" s="11"/>
      <c r="C24" s="233"/>
      <c r="D24" s="234"/>
      <c r="E24" s="155"/>
      <c r="F24" s="67"/>
      <c r="G24" s="58"/>
      <c r="H24" s="235"/>
      <c r="I24" s="59"/>
      <c r="J24" s="13"/>
      <c r="K24" s="13"/>
      <c r="L24" s="13"/>
    </row>
    <row r="25" spans="1:12" ht="21" customHeight="1">
      <c r="A25" s="412"/>
      <c r="B25" s="60" t="str">
        <f>IF(C25="","",MID(K25,3,1)&amp;"/"&amp;$H$23)</f>
        <v/>
      </c>
      <c r="C25" s="157" t="str">
        <f>IF(別枠男子!D27="","",(別枠男子!D27 &amp; " " &amp; 別枠男子!E27 &amp; "("&amp;別枠男子!$I$8&amp;")"&amp;別枠男子!H27))</f>
        <v/>
      </c>
      <c r="D25" s="158"/>
      <c r="E25" s="158"/>
      <c r="F25" s="158"/>
      <c r="G25" s="158"/>
      <c r="H25" s="61"/>
      <c r="I25" s="62"/>
      <c r="J25" s="13"/>
      <c r="K25" s="13" t="s">
        <v>102</v>
      </c>
      <c r="L25" s="13"/>
    </row>
    <row r="26" spans="1:12" ht="21" customHeight="1">
      <c r="A26" s="412"/>
      <c r="B26" s="63"/>
      <c r="C26" s="166" t="str">
        <f>IF(別枠男子!D28="","",(別枠男子!D28 &amp; " " &amp; 別枠男子!E28 &amp; "("&amp;別枠男子!$I$8&amp;")"&amp;別枠男子!H28))</f>
        <v/>
      </c>
      <c r="D26" s="66"/>
      <c r="E26" s="66"/>
      <c r="F26" s="66"/>
      <c r="G26" s="66"/>
      <c r="H26" s="64"/>
      <c r="I26" s="62"/>
      <c r="J26" s="13"/>
      <c r="K26" s="13" t="s">
        <v>103</v>
      </c>
      <c r="L26" s="13"/>
    </row>
    <row r="27" spans="1:12" ht="7.2" customHeight="1">
      <c r="A27" s="412"/>
      <c r="B27" s="295"/>
      <c r="C27" s="294"/>
      <c r="H27" s="62"/>
      <c r="I27" s="62"/>
      <c r="J27" s="13"/>
      <c r="K27" s="13"/>
      <c r="L27" s="13"/>
    </row>
    <row r="28" spans="1:12" ht="21" customHeight="1">
      <c r="A28" s="412"/>
      <c r="B28" s="60" t="str">
        <f>IF(C28="","",MID(K28,3,1)&amp;"/"&amp;$H$23)</f>
        <v/>
      </c>
      <c r="C28" s="157" t="str">
        <f>IF(別枠男子!D29="","",(別枠男子!D29 &amp; " " &amp; 別枠男子!E29 &amp; "("&amp;別枠男子!$I$8&amp;")"&amp;別枠男子!H29))</f>
        <v/>
      </c>
      <c r="D28" s="158"/>
      <c r="E28" s="158"/>
      <c r="F28" s="158"/>
      <c r="G28" s="158"/>
      <c r="H28" s="61"/>
      <c r="I28" s="62"/>
      <c r="J28" s="13"/>
      <c r="K28" s="13" t="s">
        <v>104</v>
      </c>
      <c r="L28" s="13"/>
    </row>
    <row r="29" spans="1:12" ht="21" customHeight="1">
      <c r="A29" s="412"/>
      <c r="B29" s="63"/>
      <c r="C29" s="161" t="str">
        <f>IF(別枠男子!D30="","",(別枠男子!D30 &amp; " " &amp; 別枠男子!E30 &amp; "("&amp;別枠男子!$I$8&amp;")"&amp;別枠男子!H30))</f>
        <v/>
      </c>
      <c r="D29" s="162"/>
      <c r="E29" s="162"/>
      <c r="F29" s="162"/>
      <c r="G29" s="162"/>
      <c r="H29" s="65"/>
      <c r="I29" s="62"/>
      <c r="J29" s="13"/>
      <c r="K29" s="13" t="s">
        <v>105</v>
      </c>
      <c r="L29" s="13"/>
    </row>
    <row r="30" spans="1:12" ht="7.2" customHeight="1">
      <c r="A30" s="412"/>
      <c r="B30" s="295"/>
      <c r="C30" s="294"/>
      <c r="H30" s="62"/>
      <c r="I30" s="62"/>
      <c r="J30" s="13"/>
      <c r="K30" s="13"/>
      <c r="L30" s="13"/>
    </row>
    <row r="31" spans="1:12" ht="21" customHeight="1">
      <c r="A31" s="412"/>
      <c r="B31" s="60" t="str">
        <f>IF(C31="","",MID(K31,3,1)&amp;"/"&amp;$H$23)</f>
        <v/>
      </c>
      <c r="C31" s="157" t="str">
        <f>IF(別枠男子!D31="","",(別枠男子!D31 &amp; " " &amp; 別枠男子!E31 &amp; "("&amp;別枠男子!$I$8&amp;")"&amp;別枠男子!H31))</f>
        <v/>
      </c>
      <c r="D31" s="158"/>
      <c r="E31" s="158"/>
      <c r="F31" s="158"/>
      <c r="G31" s="158"/>
      <c r="H31" s="61"/>
      <c r="I31" s="62"/>
      <c r="J31" s="13"/>
      <c r="K31" s="13" t="s">
        <v>106</v>
      </c>
      <c r="L31" s="13"/>
    </row>
    <row r="32" spans="1:12" ht="21" customHeight="1">
      <c r="A32" s="412"/>
      <c r="B32" s="63"/>
      <c r="C32" s="161" t="str">
        <f>IF(別枠男子!D32="","",(別枠男子!D32 &amp; " " &amp; 別枠男子!E32 &amp; "("&amp;別枠男子!$I$8&amp;")"&amp;別枠男子!H32))</f>
        <v/>
      </c>
      <c r="D32" s="162"/>
      <c r="E32" s="162"/>
      <c r="F32" s="162"/>
      <c r="G32" s="162"/>
      <c r="H32" s="65"/>
      <c r="I32" s="62"/>
      <c r="J32" s="13"/>
      <c r="K32" s="13" t="s">
        <v>107</v>
      </c>
      <c r="L32" s="13"/>
    </row>
    <row r="33" spans="1:12" ht="7.2" customHeight="1">
      <c r="A33" s="412"/>
      <c r="B33" s="295"/>
      <c r="C33" s="294"/>
      <c r="H33" s="62"/>
      <c r="I33" s="62"/>
      <c r="J33" s="13"/>
      <c r="K33" s="13"/>
      <c r="L33" s="13"/>
    </row>
    <row r="34" spans="1:12" ht="21" customHeight="1">
      <c r="A34" s="412"/>
      <c r="B34" s="60" t="str">
        <f>IF(C34="","",MID(K34,3,1)&amp;"/"&amp;$H$23)</f>
        <v/>
      </c>
      <c r="C34" s="157" t="str">
        <f>IF(別枠男子!D33="","",(別枠男子!D33 &amp; " " &amp; 別枠男子!E33 &amp; "("&amp;別枠男子!$I$8&amp;")"&amp;別枠男子!H33))</f>
        <v/>
      </c>
      <c r="D34" s="158"/>
      <c r="E34" s="158"/>
      <c r="F34" s="158"/>
      <c r="G34" s="158"/>
      <c r="H34" s="61"/>
      <c r="I34" s="62"/>
      <c r="J34" s="13"/>
      <c r="K34" s="13" t="s">
        <v>108</v>
      </c>
      <c r="L34" s="13"/>
    </row>
    <row r="35" spans="1:12" ht="21" customHeight="1">
      <c r="A35" s="413"/>
      <c r="B35" s="63"/>
      <c r="C35" s="166" t="str">
        <f>IF(別枠男子!D34="","",(別枠男子!D34 &amp; " " &amp; 別枠男子!E34 &amp; "("&amp;別枠男子!$I$8&amp;")"&amp;別枠男子!H34))</f>
        <v/>
      </c>
      <c r="D35" s="66"/>
      <c r="E35" s="66"/>
      <c r="F35" s="66"/>
      <c r="G35" s="66"/>
      <c r="H35" s="64"/>
      <c r="I35" s="62"/>
      <c r="J35" s="13"/>
      <c r="K35" s="13" t="s">
        <v>109</v>
      </c>
      <c r="L35" s="13"/>
    </row>
    <row r="36" spans="1:12" ht="21" hidden="1" customHeight="1">
      <c r="A36" s="188"/>
      <c r="B36" s="145"/>
      <c r="C36" s="21"/>
      <c r="D36" s="103"/>
      <c r="E36" s="22"/>
      <c r="F36" s="3"/>
      <c r="G36" s="21"/>
      <c r="H36" s="183"/>
      <c r="I36" s="183"/>
      <c r="J36" s="184"/>
      <c r="K36" s="184"/>
      <c r="L36" s="184"/>
    </row>
    <row r="37" spans="1:12" ht="21" customHeight="1">
      <c r="A37" s="188"/>
    </row>
    <row r="38" spans="1:12" ht="21" customHeight="1">
      <c r="A38" s="411" t="s">
        <v>115</v>
      </c>
      <c r="B38" s="31" t="s">
        <v>35</v>
      </c>
      <c r="C38" s="361" t="s">
        <v>133</v>
      </c>
      <c r="D38" s="386"/>
      <c r="E38" s="171"/>
      <c r="F38" s="172"/>
      <c r="G38" s="180" t="s">
        <v>123</v>
      </c>
      <c r="H38" s="174">
        <f>男子作業用!I37</f>
        <v>0</v>
      </c>
      <c r="I38" s="59"/>
      <c r="J38" s="13" t="s">
        <v>13</v>
      </c>
      <c r="K38" s="13" t="s">
        <v>14</v>
      </c>
      <c r="L38" s="13" t="s">
        <v>15</v>
      </c>
    </row>
    <row r="39" spans="1:12" ht="7.2" customHeight="1">
      <c r="A39" s="412"/>
      <c r="B39" s="31"/>
      <c r="C39" s="259"/>
      <c r="D39" s="230"/>
      <c r="E39" s="173"/>
      <c r="F39" s="231"/>
      <c r="G39" s="232"/>
      <c r="H39" s="174"/>
      <c r="I39" s="59"/>
      <c r="J39" s="13"/>
      <c r="K39" s="13"/>
      <c r="L39" s="13"/>
    </row>
    <row r="40" spans="1:12" ht="21" customHeight="1">
      <c r="A40" s="414"/>
      <c r="B40" s="31" t="str">
        <f>IF(別枠男子!D38="","",RIGHT(L40,1)&amp;"/"&amp;$H$38)</f>
        <v/>
      </c>
      <c r="C40" s="181" t="str">
        <f>IF(別枠男子!D38="","",(別枠男子!D38 &amp; " " &amp; 別枠男子!E38  &amp; "("&amp;別枠男子!$I$8&amp;")"&amp;別枠男子!H38&amp;別枠男子!C38))</f>
        <v/>
      </c>
      <c r="D40" s="182"/>
      <c r="E40" s="182"/>
      <c r="F40" s="182"/>
      <c r="G40" s="182"/>
      <c r="H40" s="69"/>
      <c r="I40" s="62"/>
      <c r="J40" s="13"/>
      <c r="K40" s="13"/>
      <c r="L40" s="13" t="s">
        <v>125</v>
      </c>
    </row>
    <row r="41" spans="1:12" ht="7.2" customHeight="1">
      <c r="A41" s="414"/>
      <c r="B41" s="31"/>
      <c r="C41" s="181"/>
      <c r="D41" s="182"/>
      <c r="E41" s="182"/>
      <c r="F41" s="182"/>
      <c r="G41" s="182"/>
      <c r="H41" s="69"/>
      <c r="I41" s="62"/>
      <c r="J41" s="13"/>
      <c r="K41" s="13"/>
      <c r="L41" s="13"/>
    </row>
    <row r="42" spans="1:12" ht="21" customHeight="1">
      <c r="A42" s="414"/>
      <c r="B42" s="31" t="str">
        <f>IF(別枠男子!D39="","",RIGHT(L42,1)&amp;"/"&amp;$H$38)</f>
        <v/>
      </c>
      <c r="C42" s="181" t="str">
        <f>IF(別枠男子!D39="","",(別枠男子!D39 &amp; " " &amp; 別枠男子!E39  &amp; "("&amp;別枠男子!$I$8&amp;")"&amp;別枠男子!H39&amp;別枠男子!C39))</f>
        <v/>
      </c>
      <c r="D42" s="182"/>
      <c r="E42" s="182"/>
      <c r="F42" s="182"/>
      <c r="G42" s="182"/>
      <c r="H42" s="69"/>
      <c r="I42" s="62"/>
      <c r="J42" s="13"/>
      <c r="K42" s="13"/>
      <c r="L42" s="13" t="s">
        <v>126</v>
      </c>
    </row>
    <row r="43" spans="1:12" ht="7.2" customHeight="1">
      <c r="A43" s="414"/>
      <c r="B43" s="31"/>
      <c r="C43" s="181"/>
      <c r="D43" s="182"/>
      <c r="E43" s="182"/>
      <c r="F43" s="182"/>
      <c r="G43" s="182"/>
      <c r="H43" s="69"/>
      <c r="I43" s="62"/>
      <c r="J43" s="13"/>
      <c r="K43" s="13"/>
      <c r="L43" s="13"/>
    </row>
    <row r="44" spans="1:12" ht="21" customHeight="1">
      <c r="A44" s="414"/>
      <c r="B44" s="31" t="str">
        <f>IF(別枠男子!D40="","",RIGHT(L44,1)&amp;"/"&amp;$H$38)</f>
        <v/>
      </c>
      <c r="C44" s="181" t="str">
        <f>IF(別枠男子!D40="","",(別枠男子!D40 &amp; " " &amp; 別枠男子!E40  &amp; "("&amp;別枠男子!$I$8&amp;")"&amp;別枠男子!H40&amp;別枠男子!C40))</f>
        <v/>
      </c>
      <c r="D44" s="182"/>
      <c r="E44" s="182"/>
      <c r="F44" s="182"/>
      <c r="G44" s="182"/>
      <c r="H44" s="69"/>
      <c r="I44" s="62"/>
      <c r="J44" s="13"/>
      <c r="K44" s="13"/>
      <c r="L44" s="13" t="s">
        <v>127</v>
      </c>
    </row>
    <row r="45" spans="1:12" ht="7.2" customHeight="1">
      <c r="A45" s="414"/>
      <c r="B45" s="31"/>
      <c r="C45" s="181"/>
      <c r="D45" s="182"/>
      <c r="E45" s="182"/>
      <c r="F45" s="182"/>
      <c r="G45" s="182"/>
      <c r="H45" s="69"/>
      <c r="I45" s="62"/>
      <c r="J45" s="13"/>
      <c r="K45" s="13"/>
      <c r="L45" s="13"/>
    </row>
    <row r="46" spans="1:12" ht="21" customHeight="1">
      <c r="A46" s="414"/>
      <c r="B46" s="31" t="str">
        <f>IF(別枠男子!D41="","",RIGHT(L46,2)&amp;"/"&amp;$H$38)</f>
        <v/>
      </c>
      <c r="C46" s="181" t="str">
        <f>IF(別枠男子!D41="","",(別枠男子!D41 &amp; " " &amp; 別枠男子!E41  &amp; "("&amp;別枠男子!$I$8&amp;")"&amp;別枠男子!H41&amp;別枠男子!C41))</f>
        <v/>
      </c>
      <c r="D46" s="182"/>
      <c r="E46" s="182"/>
      <c r="F46" s="182"/>
      <c r="G46" s="182"/>
      <c r="H46" s="69"/>
      <c r="I46" s="62"/>
      <c r="J46" s="13"/>
      <c r="K46" s="13"/>
      <c r="L46" s="13" t="s">
        <v>128</v>
      </c>
    </row>
    <row r="47" spans="1:12" ht="7.2" customHeight="1">
      <c r="A47" s="414"/>
      <c r="B47" s="31"/>
      <c r="C47" s="181"/>
      <c r="D47" s="182"/>
      <c r="E47" s="182"/>
      <c r="F47" s="182"/>
      <c r="G47" s="182"/>
      <c r="H47" s="69"/>
      <c r="I47" s="62"/>
      <c r="J47" s="13"/>
      <c r="K47" s="13"/>
      <c r="L47" s="13"/>
    </row>
    <row r="48" spans="1:12" ht="21" customHeight="1">
      <c r="A48" s="414"/>
      <c r="B48" s="31" t="str">
        <f>IF(別枠男子!D42="","",RIGHT(L48,2)&amp;"/"&amp;$H$38)</f>
        <v/>
      </c>
      <c r="C48" s="181" t="str">
        <f>IF(別枠男子!D42="","",(別枠男子!D42 &amp; " " &amp; 別枠男子!E42  &amp; "("&amp;別枠男子!$I$8&amp;")"&amp;別枠男子!H42&amp;別枠男子!C42))</f>
        <v/>
      </c>
      <c r="D48" s="182"/>
      <c r="E48" s="182"/>
      <c r="F48" s="182"/>
      <c r="G48" s="182"/>
      <c r="H48" s="69"/>
      <c r="I48" s="62"/>
      <c r="J48" s="13"/>
      <c r="K48" s="13"/>
      <c r="L48" s="13" t="s">
        <v>129</v>
      </c>
    </row>
    <row r="49" spans="1:12" ht="7.2" customHeight="1">
      <c r="A49" s="414"/>
      <c r="B49" s="31"/>
      <c r="C49" s="181"/>
      <c r="D49" s="182"/>
      <c r="E49" s="182"/>
      <c r="F49" s="182"/>
      <c r="G49" s="182"/>
      <c r="H49" s="69"/>
      <c r="I49" s="62"/>
      <c r="J49" s="13"/>
      <c r="K49" s="13"/>
      <c r="L49" s="13"/>
    </row>
    <row r="50" spans="1:12" ht="24" customHeight="1">
      <c r="A50" s="415"/>
      <c r="B50" s="31" t="str">
        <f>IF(別枠男子!D43="","",RIGHT(L50,2)&amp;"/"&amp;$H$38)</f>
        <v/>
      </c>
      <c r="C50" s="181" t="str">
        <f>IF(別枠男子!D43="","",(別枠男子!D43 &amp; " " &amp; 別枠男子!E43  &amp; "("&amp;別枠男子!$I$8&amp;")"&amp;別枠男子!H43&amp;別枠男子!C43))</f>
        <v/>
      </c>
      <c r="D50" s="182"/>
      <c r="E50" s="182"/>
      <c r="F50" s="182"/>
      <c r="G50" s="182"/>
      <c r="H50" s="69"/>
      <c r="I50" s="62"/>
      <c r="J50" s="13"/>
      <c r="K50" s="13"/>
      <c r="L50" s="13" t="s">
        <v>130</v>
      </c>
    </row>
    <row r="51" spans="1:12" ht="19.5" customHeight="1">
      <c r="A51" s="185"/>
      <c r="B51" s="186"/>
      <c r="C51" s="187"/>
      <c r="D51" s="187"/>
      <c r="E51" s="187"/>
      <c r="F51" s="187"/>
      <c r="G51" s="187"/>
      <c r="H51" s="187"/>
    </row>
    <row r="52" spans="1:12" ht="18" customHeight="1">
      <c r="A52" s="68"/>
      <c r="B52" s="2"/>
    </row>
  </sheetData>
  <mergeCells count="21">
    <mergeCell ref="A1:B1"/>
    <mergeCell ref="A11:B11"/>
    <mergeCell ref="C11:E11"/>
    <mergeCell ref="F1:H1"/>
    <mergeCell ref="F2:H2"/>
    <mergeCell ref="C3:G3"/>
    <mergeCell ref="C4:G4"/>
    <mergeCell ref="H4:H5"/>
    <mergeCell ref="C8:E8"/>
    <mergeCell ref="A23:A35"/>
    <mergeCell ref="F6:G6"/>
    <mergeCell ref="I3:J4"/>
    <mergeCell ref="A38:A50"/>
    <mergeCell ref="C23:D23"/>
    <mergeCell ref="C38:D38"/>
    <mergeCell ref="A6:B6"/>
    <mergeCell ref="A8:B8"/>
    <mergeCell ref="A9:B9"/>
    <mergeCell ref="C9:E9"/>
    <mergeCell ref="A10:B10"/>
    <mergeCell ref="C10:E10"/>
  </mergeCells>
  <phoneticPr fontId="2"/>
  <dataValidations count="5">
    <dataValidation imeMode="on" allowBlank="1" showInputMessage="1" showErrorMessage="1" sqref="E7 D12 C14:D21 F8 C6:C12 D6:D9 D25:D37 C23:C50" xr:uid="{00000000-0002-0000-0400-000000000000}"/>
    <dataValidation imeMode="hiragana" allowBlank="1" showInputMessage="1" showErrorMessage="1" sqref="E14:E21 E25:E50" xr:uid="{00000000-0002-0000-0400-000001000000}"/>
    <dataValidation imeMode="off" allowBlank="1" showInputMessage="1" showErrorMessage="1" sqref="H10:H11 G21 H14:H50" xr:uid="{00000000-0002-0000-0400-000002000000}"/>
    <dataValidation type="list" allowBlank="1" showInputMessage="1" showErrorMessage="1" prompt="選択してください" sqref="G10:G11" xr:uid="{00000000-0002-0000-0400-000003000000}">
      <formula1>"教職員, 外部指導者"</formula1>
    </dataValidation>
    <dataValidation type="list" allowBlank="1" showInputMessage="1" showErrorMessage="1" prompt="選択してください" sqref="F14:F21 F40:F50 F25:F36" xr:uid="{00000000-0002-0000-0400-000004000000}">
      <formula1>"①, ②, ③"</formula1>
    </dataValidation>
  </dataValidations>
  <printOptions horizontalCentered="1"/>
  <pageMargins left="0.45" right="0.59055118110236227" top="0.39370078740157483" bottom="0.19685039370078741" header="0.51181102362204722" footer="0.19685039370078741"/>
  <pageSetup paperSize="9" scale="90" orientation="portrait" horizontalDpi="4294967292"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Q65"/>
  <sheetViews>
    <sheetView showGridLines="0" view="pageBreakPreview" zoomScaleNormal="100" zoomScaleSheetLayoutView="100" workbookViewId="0">
      <selection activeCell="B5" sqref="B5"/>
    </sheetView>
  </sheetViews>
  <sheetFormatPr defaultColWidth="9" defaultRowHeight="18" customHeight="1"/>
  <cols>
    <col min="1" max="1" width="6.44140625" style="3" customWidth="1"/>
    <col min="2" max="2" width="6.109375" style="3" customWidth="1"/>
    <col min="3" max="3" width="5.33203125" style="3" customWidth="1"/>
    <col min="4" max="5" width="12.6640625" style="1" customWidth="1"/>
    <col min="6" max="7" width="11.77734375" style="1" customWidth="1"/>
    <col min="8" max="8" width="7.44140625" style="1" bestFit="1" customWidth="1"/>
    <col min="9" max="9" width="16.77734375" style="1" customWidth="1"/>
    <col min="10" max="10" width="12.6640625" style="1" customWidth="1"/>
    <col min="11" max="11" width="7.44140625" style="1" customWidth="1"/>
    <col min="12" max="12" width="7.44140625" style="3" customWidth="1"/>
    <col min="13" max="14" width="6.88671875" style="3" customWidth="1"/>
    <col min="15" max="15" width="5.44140625" style="1" customWidth="1"/>
    <col min="16" max="16" width="11" style="1" customWidth="1"/>
    <col min="17" max="17" width="14.6640625" style="1" customWidth="1"/>
    <col min="18" max="16384" width="9" style="1"/>
  </cols>
  <sheetData>
    <row r="1" spans="1:17" ht="18" customHeight="1">
      <c r="A1" s="336" t="s">
        <v>98</v>
      </c>
      <c r="B1" s="336"/>
      <c r="C1" s="337" t="s">
        <v>116</v>
      </c>
      <c r="D1" s="337"/>
      <c r="E1" s="236"/>
      <c r="H1" s="338" t="s">
        <v>117</v>
      </c>
      <c r="I1" s="339"/>
      <c r="J1" s="340"/>
      <c r="L1" s="1"/>
      <c r="M1" s="1"/>
      <c r="N1" s="1"/>
    </row>
    <row r="2" spans="1:17" ht="18" customHeight="1" thickBot="1">
      <c r="A2" s="336"/>
      <c r="B2" s="336"/>
      <c r="C2" s="337"/>
      <c r="D2" s="337"/>
      <c r="E2" s="236"/>
      <c r="H2" s="341" t="str">
        <f>"参加負担金　"&amp;$M$5&amp;"円×"&amp;M6&amp;"人＝"&amp;M5*M6&amp;"円"</f>
        <v>参加負担金　600円×人＝0円</v>
      </c>
      <c r="I2" s="342"/>
      <c r="J2" s="343"/>
      <c r="L2" s="1"/>
      <c r="M2" s="1"/>
      <c r="N2" s="1"/>
    </row>
    <row r="3" spans="1:17" ht="12.75" customHeight="1">
      <c r="H3" s="314" t="s">
        <v>235</v>
      </c>
      <c r="I3" s="91"/>
      <c r="K3" s="321" t="s">
        <v>54</v>
      </c>
      <c r="L3" s="321"/>
      <c r="M3" s="1"/>
      <c r="N3" s="1"/>
    </row>
    <row r="4" spans="1:17" ht="12.75" customHeight="1" thickBot="1">
      <c r="A4" s="1"/>
      <c r="B4" s="19"/>
      <c r="C4" s="19"/>
      <c r="D4" s="89"/>
      <c r="E4" s="89"/>
      <c r="F4" s="89"/>
      <c r="G4" s="89"/>
      <c r="H4" s="309" t="s">
        <v>101</v>
      </c>
      <c r="I4"/>
      <c r="J4" s="311" t="s">
        <v>233</v>
      </c>
      <c r="K4" s="321"/>
      <c r="L4" s="321"/>
      <c r="M4" s="4"/>
      <c r="N4" s="4"/>
    </row>
    <row r="5" spans="1:17" ht="24.75" customHeight="1" thickBot="1">
      <c r="B5" s="19" t="str">
        <f ca="1">"第"&amp;YEAR(TODAY())-1952&amp;"回"</f>
        <v>第73回</v>
      </c>
      <c r="C5" s="19"/>
      <c r="D5" s="19" t="s">
        <v>228</v>
      </c>
      <c r="E5" s="19"/>
      <c r="F5" s="19"/>
      <c r="G5" s="19"/>
      <c r="H5" s="19"/>
      <c r="I5" s="19"/>
      <c r="J5" s="19"/>
      <c r="K5" s="321"/>
      <c r="L5" s="321"/>
      <c r="M5" s="300">
        <v>600</v>
      </c>
      <c r="N5" s="1" t="s">
        <v>53</v>
      </c>
    </row>
    <row r="6" spans="1:17" ht="27.9" customHeight="1" thickTop="1" thickBot="1">
      <c r="H6" s="322"/>
      <c r="I6" s="323"/>
      <c r="J6" s="217" t="s">
        <v>116</v>
      </c>
      <c r="K6" s="5"/>
      <c r="L6" s="6" t="s">
        <v>7</v>
      </c>
      <c r="M6" s="108"/>
      <c r="N6" s="1" t="s">
        <v>8</v>
      </c>
    </row>
    <row r="7" spans="1:17" ht="12" customHeight="1" thickTop="1" thickBot="1">
      <c r="H7" s="135" t="s">
        <v>3</v>
      </c>
      <c r="I7" s="137" t="str">
        <f ca="1">IFERROR(OFFSET($P$16,MATCH(I8,$P$16:$P$40,0)-1,1,1,1),"")</f>
        <v/>
      </c>
      <c r="J7" s="134"/>
      <c r="K7" s="5"/>
      <c r="L7" s="6"/>
      <c r="M7" s="139"/>
      <c r="N7" s="1"/>
    </row>
    <row r="8" spans="1:17" ht="42" customHeight="1" thickBot="1">
      <c r="A8" s="344" t="s">
        <v>9</v>
      </c>
      <c r="B8" s="345"/>
      <c r="C8" s="366"/>
      <c r="D8" s="367"/>
      <c r="E8" s="368"/>
      <c r="H8" s="136" t="s">
        <v>113</v>
      </c>
      <c r="I8" s="138"/>
      <c r="J8" s="315" t="s">
        <v>240</v>
      </c>
      <c r="L8" s="1"/>
      <c r="M8" s="134"/>
      <c r="N8" s="1"/>
    </row>
    <row r="9" spans="1:17" ht="9.75" customHeight="1">
      <c r="A9" s="8"/>
      <c r="B9" s="8"/>
      <c r="C9" s="93"/>
      <c r="D9" s="3"/>
      <c r="E9" s="3"/>
      <c r="F9" s="3"/>
      <c r="G9" s="3"/>
      <c r="I9" s="20" t="s">
        <v>57</v>
      </c>
      <c r="L9" s="1"/>
      <c r="M9" s="1"/>
      <c r="N9" s="1"/>
    </row>
    <row r="10" spans="1:17" ht="22.5" customHeight="1">
      <c r="A10" s="329" t="s">
        <v>50</v>
      </c>
      <c r="B10" s="330"/>
      <c r="C10" s="331"/>
      <c r="D10" s="332"/>
      <c r="E10" s="332"/>
      <c r="F10" s="333"/>
      <c r="G10" s="31" t="s">
        <v>171</v>
      </c>
      <c r="H10" s="417"/>
      <c r="I10" s="418"/>
      <c r="L10" s="1"/>
      <c r="M10" s="1"/>
      <c r="N10" s="1"/>
    </row>
    <row r="11" spans="1:17" ht="22.5" customHeight="1">
      <c r="A11" s="324" t="s">
        <v>58</v>
      </c>
      <c r="B11" s="325"/>
      <c r="C11" s="363"/>
      <c r="D11" s="364"/>
      <c r="E11" s="364"/>
      <c r="F11" s="365"/>
      <c r="G11" s="306" t="s">
        <v>170</v>
      </c>
      <c r="H11" s="417"/>
      <c r="I11" s="418"/>
      <c r="J11" s="87" t="s">
        <v>12</v>
      </c>
      <c r="L11" s="1"/>
      <c r="M11" s="1"/>
      <c r="N11" s="1"/>
    </row>
    <row r="12" spans="1:17" ht="22.5" customHeight="1">
      <c r="A12" s="354" t="s">
        <v>2</v>
      </c>
      <c r="B12" s="355"/>
      <c r="C12" s="356"/>
      <c r="D12" s="357"/>
      <c r="E12" s="357"/>
      <c r="F12" s="358"/>
      <c r="G12" s="31" t="s">
        <v>10</v>
      </c>
      <c r="H12" s="417"/>
      <c r="I12" s="418"/>
      <c r="J12" s="107"/>
      <c r="L12" s="9"/>
      <c r="M12" s="9" t="s">
        <v>11</v>
      </c>
      <c r="N12" s="9"/>
    </row>
    <row r="13" spans="1:17" ht="22.5" customHeight="1">
      <c r="A13" s="361" t="s">
        <v>1</v>
      </c>
      <c r="B13" s="362"/>
      <c r="C13" s="356"/>
      <c r="D13" s="357"/>
      <c r="E13" s="357"/>
      <c r="F13" s="358"/>
      <c r="G13" s="31" t="s">
        <v>10</v>
      </c>
      <c r="H13" s="417"/>
      <c r="I13" s="418"/>
      <c r="J13" s="107"/>
      <c r="L13" s="9"/>
      <c r="M13" s="10" t="s">
        <v>42</v>
      </c>
      <c r="N13" s="9"/>
    </row>
    <row r="14" spans="1:17" ht="14.4" customHeight="1">
      <c r="D14" s="15" t="s">
        <v>234</v>
      </c>
      <c r="E14" s="15"/>
      <c r="F14" s="15"/>
      <c r="G14" s="15"/>
      <c r="H14" s="3"/>
    </row>
    <row r="15" spans="1:17" ht="22.5" customHeight="1">
      <c r="A15" s="125"/>
      <c r="B15" s="117" t="s">
        <v>35</v>
      </c>
      <c r="C15" s="118" t="s">
        <v>71</v>
      </c>
      <c r="D15" s="189" t="s">
        <v>156</v>
      </c>
      <c r="E15" s="242" t="s">
        <v>157</v>
      </c>
      <c r="F15" s="189" t="s">
        <v>158</v>
      </c>
      <c r="G15" s="254" t="s">
        <v>159</v>
      </c>
      <c r="H15" s="117" t="s">
        <v>0</v>
      </c>
      <c r="I15" s="119" t="s">
        <v>111</v>
      </c>
      <c r="J15" s="117" t="s">
        <v>12</v>
      </c>
      <c r="K15" s="12"/>
      <c r="L15" s="13" t="s">
        <v>13</v>
      </c>
      <c r="M15" s="13" t="s">
        <v>14</v>
      </c>
      <c r="N15" s="13" t="s">
        <v>15</v>
      </c>
    </row>
    <row r="16" spans="1:17" ht="22.5" customHeight="1">
      <c r="A16" s="122"/>
      <c r="B16" s="126">
        <v>1</v>
      </c>
      <c r="C16" s="127"/>
      <c r="D16" s="190"/>
      <c r="E16" s="243"/>
      <c r="F16" s="190"/>
      <c r="G16" s="255"/>
      <c r="H16" s="280"/>
      <c r="I16" s="81"/>
      <c r="J16" s="107"/>
      <c r="K16" s="14"/>
      <c r="L16" s="13" t="s">
        <v>76</v>
      </c>
      <c r="M16" s="13"/>
      <c r="N16" s="13"/>
      <c r="P16" s="307" t="s">
        <v>212</v>
      </c>
      <c r="Q16" s="307" t="s">
        <v>191</v>
      </c>
    </row>
    <row r="17" spans="1:17" ht="22.5" customHeight="1">
      <c r="A17" s="122" t="s">
        <v>16</v>
      </c>
      <c r="B17" s="126">
        <v>2</v>
      </c>
      <c r="C17" s="128"/>
      <c r="D17" s="190"/>
      <c r="E17" s="243"/>
      <c r="F17" s="190"/>
      <c r="G17" s="191"/>
      <c r="H17" s="107"/>
      <c r="I17" s="81"/>
      <c r="J17" s="107"/>
      <c r="K17" s="14"/>
      <c r="L17" s="13" t="s">
        <v>77</v>
      </c>
      <c r="M17" s="13"/>
      <c r="N17" s="13"/>
      <c r="P17" s="307" t="s">
        <v>213</v>
      </c>
      <c r="Q17" s="307" t="s">
        <v>192</v>
      </c>
    </row>
    <row r="18" spans="1:17" ht="22.5" customHeight="1">
      <c r="A18" s="122"/>
      <c r="B18" s="126">
        <v>3</v>
      </c>
      <c r="C18" s="127"/>
      <c r="D18" s="190"/>
      <c r="E18" s="243"/>
      <c r="F18" s="190"/>
      <c r="G18" s="255"/>
      <c r="H18" s="281"/>
      <c r="I18" s="81"/>
      <c r="J18" s="107"/>
      <c r="K18" s="14"/>
      <c r="L18" s="13" t="s">
        <v>78</v>
      </c>
      <c r="M18" s="13"/>
      <c r="N18" s="13"/>
      <c r="P18" s="307" t="s">
        <v>214</v>
      </c>
      <c r="Q18" s="307" t="s">
        <v>193</v>
      </c>
    </row>
    <row r="19" spans="1:17" ht="22.5" customHeight="1">
      <c r="A19" s="122"/>
      <c r="B19" s="126">
        <v>4</v>
      </c>
      <c r="C19" s="128"/>
      <c r="D19" s="190"/>
      <c r="E19" s="243"/>
      <c r="F19" s="190"/>
      <c r="G19" s="191"/>
      <c r="H19" s="107"/>
      <c r="I19" s="81"/>
      <c r="J19" s="107"/>
      <c r="K19" s="14"/>
      <c r="L19" s="13" t="s">
        <v>79</v>
      </c>
      <c r="M19" s="13"/>
      <c r="N19" s="13"/>
      <c r="P19" s="307" t="s">
        <v>172</v>
      </c>
      <c r="Q19" s="307" t="s">
        <v>194</v>
      </c>
    </row>
    <row r="20" spans="1:17" ht="22.5" customHeight="1">
      <c r="A20" s="122"/>
      <c r="B20" s="126">
        <v>5</v>
      </c>
      <c r="C20" s="128"/>
      <c r="D20" s="190"/>
      <c r="E20" s="243"/>
      <c r="F20" s="190"/>
      <c r="G20" s="191"/>
      <c r="H20" s="107"/>
      <c r="I20" s="81"/>
      <c r="J20" s="107"/>
      <c r="K20" s="14"/>
      <c r="L20" s="13" t="s">
        <v>80</v>
      </c>
      <c r="M20" s="13"/>
      <c r="N20" s="13"/>
      <c r="P20" s="307" t="s">
        <v>242</v>
      </c>
      <c r="Q20" s="307" t="s">
        <v>243</v>
      </c>
    </row>
    <row r="21" spans="1:17" ht="22.5" customHeight="1">
      <c r="A21" s="122" t="s">
        <v>21</v>
      </c>
      <c r="B21" s="126">
        <v>6</v>
      </c>
      <c r="C21" s="128"/>
      <c r="D21" s="190"/>
      <c r="E21" s="243"/>
      <c r="F21" s="190"/>
      <c r="G21" s="191"/>
      <c r="H21" s="107"/>
      <c r="I21" s="72"/>
      <c r="J21" s="107"/>
      <c r="K21" s="14"/>
      <c r="L21" s="13" t="s">
        <v>81</v>
      </c>
      <c r="M21" s="13"/>
      <c r="N21" s="13"/>
      <c r="P21" s="307" t="s">
        <v>173</v>
      </c>
      <c r="Q21" s="307" t="s">
        <v>195</v>
      </c>
    </row>
    <row r="22" spans="1:17" ht="22.5" customHeight="1">
      <c r="A22" s="122"/>
      <c r="B22" s="126">
        <v>7</v>
      </c>
      <c r="C22" s="128"/>
      <c r="D22" s="190"/>
      <c r="E22" s="243"/>
      <c r="F22" s="190"/>
      <c r="G22" s="191"/>
      <c r="H22" s="107"/>
      <c r="I22" s="81"/>
      <c r="J22" s="107"/>
      <c r="K22" s="14"/>
      <c r="L22" s="13" t="s">
        <v>82</v>
      </c>
      <c r="M22" s="13"/>
      <c r="N22" s="13"/>
      <c r="P22" s="307" t="s">
        <v>174</v>
      </c>
      <c r="Q22" s="307" t="s">
        <v>196</v>
      </c>
    </row>
    <row r="23" spans="1:17" ht="22.5" customHeight="1">
      <c r="A23" s="124"/>
      <c r="B23" s="126"/>
      <c r="C23" s="126" t="s">
        <v>36</v>
      </c>
      <c r="D23" s="192"/>
      <c r="E23" s="244"/>
      <c r="F23" s="192"/>
      <c r="G23" s="256"/>
      <c r="H23" s="111"/>
      <c r="I23" s="110"/>
      <c r="J23" s="111"/>
      <c r="K23" s="14"/>
      <c r="L23" s="13" t="s">
        <v>83</v>
      </c>
      <c r="M23" s="13"/>
      <c r="N23" s="13"/>
      <c r="P23" s="307" t="s">
        <v>175</v>
      </c>
      <c r="Q23" s="307" t="s">
        <v>197</v>
      </c>
    </row>
    <row r="24" spans="1:17" ht="13.95" customHeight="1">
      <c r="A24" s="313" t="b">
        <v>0</v>
      </c>
      <c r="C24" s="318"/>
      <c r="D24" s="225" t="s">
        <v>100</v>
      </c>
      <c r="E24" s="225"/>
      <c r="F24" s="21"/>
      <c r="G24" s="21"/>
      <c r="H24" s="23"/>
      <c r="I24" s="24"/>
      <c r="J24" s="21"/>
      <c r="K24" s="21"/>
      <c r="P24" s="307" t="s">
        <v>238</v>
      </c>
      <c r="Q24" s="307" t="s">
        <v>239</v>
      </c>
    </row>
    <row r="25" spans="1:17" ht="13.95" customHeight="1">
      <c r="B25" s="320" t="str">
        <f>IF(A24=FALSE,"","!別枠あり!")</f>
        <v/>
      </c>
      <c r="C25" s="319"/>
      <c r="D25" s="175" t="str">
        <f>総体男子!D25</f>
        <v>　　　← R6年度県新人大会ベスト4以上の対象者があればチェックを入れ、追加シートに５番手以降を記入すること</v>
      </c>
      <c r="E25" s="88"/>
      <c r="H25" s="16"/>
      <c r="P25" s="307" t="s">
        <v>177</v>
      </c>
      <c r="Q25" s="307" t="s">
        <v>199</v>
      </c>
    </row>
    <row r="26" spans="1:17" ht="15.6" customHeight="1">
      <c r="A26" s="11"/>
      <c r="B26" s="126" t="s">
        <v>164</v>
      </c>
      <c r="C26" s="129" t="s">
        <v>70</v>
      </c>
      <c r="D26" s="189" t="s">
        <v>156</v>
      </c>
      <c r="E26" s="242" t="s">
        <v>8</v>
      </c>
      <c r="F26" s="189" t="s">
        <v>158</v>
      </c>
      <c r="G26" s="254" t="s">
        <v>159</v>
      </c>
      <c r="H26" s="117" t="s">
        <v>0</v>
      </c>
      <c r="I26" s="119" t="s">
        <v>111</v>
      </c>
      <c r="J26" s="117" t="s">
        <v>12</v>
      </c>
      <c r="K26" s="12"/>
      <c r="L26" s="13" t="s">
        <v>13</v>
      </c>
      <c r="M26" s="13" t="s">
        <v>14</v>
      </c>
      <c r="N26" s="13" t="s">
        <v>15</v>
      </c>
      <c r="P26" s="307" t="s">
        <v>178</v>
      </c>
      <c r="Q26" s="307" t="s">
        <v>200</v>
      </c>
    </row>
    <row r="27" spans="1:17" ht="22.5" customHeight="1">
      <c r="A27" s="122"/>
      <c r="B27" s="120">
        <v>1</v>
      </c>
      <c r="C27" s="222" t="s">
        <v>165</v>
      </c>
      <c r="D27" s="193"/>
      <c r="E27" s="245"/>
      <c r="F27" s="193"/>
      <c r="G27" s="194"/>
      <c r="H27" s="282"/>
      <c r="I27" s="114"/>
      <c r="J27" s="113"/>
      <c r="K27" s="14"/>
      <c r="L27" s="13"/>
      <c r="M27" s="13" t="s">
        <v>84</v>
      </c>
      <c r="N27" s="13"/>
      <c r="P27" s="307" t="s">
        <v>179</v>
      </c>
      <c r="Q27" s="307" t="s">
        <v>201</v>
      </c>
    </row>
    <row r="28" spans="1:17" ht="22.5" customHeight="1">
      <c r="A28" s="123" t="s">
        <v>37</v>
      </c>
      <c r="B28" s="121">
        <v>1</v>
      </c>
      <c r="C28" s="223" t="s">
        <v>142</v>
      </c>
      <c r="D28" s="195"/>
      <c r="E28" s="246"/>
      <c r="F28" s="195"/>
      <c r="G28" s="196"/>
      <c r="H28" s="115"/>
      <c r="I28" s="115"/>
      <c r="J28" s="111"/>
      <c r="K28" s="14"/>
      <c r="L28" s="13"/>
      <c r="M28" s="13" t="s">
        <v>85</v>
      </c>
      <c r="N28" s="13"/>
      <c r="P28" s="307" t="s">
        <v>180</v>
      </c>
      <c r="Q28" s="307" t="s">
        <v>202</v>
      </c>
    </row>
    <row r="29" spans="1:17" ht="22.5" customHeight="1">
      <c r="A29" s="123" t="s">
        <v>38</v>
      </c>
      <c r="B29" s="120">
        <v>2</v>
      </c>
      <c r="C29" s="222" t="s">
        <v>166</v>
      </c>
      <c r="D29" s="193"/>
      <c r="E29" s="245"/>
      <c r="F29" s="193"/>
      <c r="G29" s="194"/>
      <c r="H29" s="282"/>
      <c r="I29" s="114"/>
      <c r="J29" s="113"/>
      <c r="K29" s="14"/>
      <c r="L29" s="13"/>
      <c r="M29" s="13" t="s">
        <v>86</v>
      </c>
      <c r="N29" s="13"/>
      <c r="P29" s="307" t="s">
        <v>181</v>
      </c>
      <c r="Q29" s="307" t="s">
        <v>203</v>
      </c>
    </row>
    <row r="30" spans="1:17" ht="22.5" customHeight="1">
      <c r="A30" s="123" t="s">
        <v>39</v>
      </c>
      <c r="B30" s="121">
        <v>2</v>
      </c>
      <c r="C30" s="223" t="s">
        <v>167</v>
      </c>
      <c r="D30" s="195"/>
      <c r="E30" s="246"/>
      <c r="F30" s="195"/>
      <c r="G30" s="196"/>
      <c r="H30" s="115"/>
      <c r="I30" s="115"/>
      <c r="J30" s="111"/>
      <c r="K30" s="14"/>
      <c r="L30" s="13"/>
      <c r="M30" s="13" t="s">
        <v>87</v>
      </c>
      <c r="N30" s="13"/>
      <c r="P30" s="307" t="s">
        <v>236</v>
      </c>
      <c r="Q30" s="307" t="s">
        <v>237</v>
      </c>
    </row>
    <row r="31" spans="1:17" ht="22.5" customHeight="1">
      <c r="A31" s="123" t="s">
        <v>40</v>
      </c>
      <c r="B31" s="120">
        <v>3</v>
      </c>
      <c r="C31" s="222" t="s">
        <v>144</v>
      </c>
      <c r="D31" s="193"/>
      <c r="E31" s="245"/>
      <c r="F31" s="193"/>
      <c r="G31" s="194"/>
      <c r="H31" s="282"/>
      <c r="I31" s="114"/>
      <c r="J31" s="113"/>
      <c r="K31" s="14"/>
      <c r="L31" s="13"/>
      <c r="M31" s="13" t="s">
        <v>88</v>
      </c>
      <c r="N31" s="13"/>
      <c r="P31" s="307" t="s">
        <v>182</v>
      </c>
      <c r="Q31" s="307" t="s">
        <v>204</v>
      </c>
    </row>
    <row r="32" spans="1:17" ht="22.5" customHeight="1">
      <c r="A32" s="122"/>
      <c r="B32" s="121">
        <v>3</v>
      </c>
      <c r="C32" s="223" t="s">
        <v>168</v>
      </c>
      <c r="D32" s="195"/>
      <c r="E32" s="246"/>
      <c r="F32" s="195"/>
      <c r="G32" s="196"/>
      <c r="H32" s="115"/>
      <c r="I32" s="115"/>
      <c r="J32" s="111"/>
      <c r="K32" s="14"/>
      <c r="L32" s="13"/>
      <c r="M32" s="13" t="s">
        <v>89</v>
      </c>
      <c r="N32" s="13"/>
      <c r="P32" s="307" t="s">
        <v>183</v>
      </c>
      <c r="Q32" s="307" t="s">
        <v>205</v>
      </c>
    </row>
    <row r="33" spans="1:17" ht="22.5" customHeight="1">
      <c r="A33" s="122"/>
      <c r="B33" s="120">
        <v>4</v>
      </c>
      <c r="C33" s="222" t="s">
        <v>169</v>
      </c>
      <c r="D33" s="193"/>
      <c r="E33" s="245"/>
      <c r="F33" s="193"/>
      <c r="G33" s="194"/>
      <c r="H33" s="282"/>
      <c r="I33" s="114"/>
      <c r="J33" s="113"/>
      <c r="K33" s="14"/>
      <c r="L33" s="13"/>
      <c r="M33" s="13" t="s">
        <v>90</v>
      </c>
      <c r="N33" s="13"/>
      <c r="P33" s="307" t="s">
        <v>184</v>
      </c>
      <c r="Q33" s="307" t="s">
        <v>206</v>
      </c>
    </row>
    <row r="34" spans="1:17" ht="22.5" customHeight="1">
      <c r="A34" s="124"/>
      <c r="B34" s="121">
        <v>4</v>
      </c>
      <c r="C34" s="223" t="s">
        <v>145</v>
      </c>
      <c r="D34" s="195"/>
      <c r="E34" s="246"/>
      <c r="F34" s="195"/>
      <c r="G34" s="196"/>
      <c r="H34" s="115"/>
      <c r="I34" s="115"/>
      <c r="J34" s="111"/>
      <c r="K34" s="14"/>
      <c r="L34" s="13"/>
      <c r="M34" s="13" t="s">
        <v>91</v>
      </c>
      <c r="N34" s="13"/>
      <c r="P34" s="307" t="s">
        <v>189</v>
      </c>
      <c r="Q34" s="307" t="s">
        <v>207</v>
      </c>
    </row>
    <row r="35" spans="1:17" ht="13.35" customHeight="1">
      <c r="A35" s="313" t="b">
        <v>0</v>
      </c>
      <c r="B35" s="318"/>
      <c r="C35" s="318"/>
      <c r="D35" s="21"/>
      <c r="E35" s="21"/>
      <c r="F35" s="22"/>
      <c r="G35" s="22"/>
      <c r="H35" s="70"/>
      <c r="I35" s="25"/>
      <c r="J35" s="21"/>
      <c r="K35" s="21"/>
      <c r="P35" s="307" t="s">
        <v>185</v>
      </c>
      <c r="Q35" s="307" t="s">
        <v>241</v>
      </c>
    </row>
    <row r="36" spans="1:17" ht="13.35" customHeight="1">
      <c r="B36" s="320" t="str">
        <f>IF(A35=FALSE,"","!別枠あり!")</f>
        <v/>
      </c>
      <c r="C36" s="319"/>
      <c r="D36" s="106" t="str">
        <f>D25</f>
        <v>　　　← R6年度県新人大会ベスト4以上の対象者があればチェックを入れ、追加シートに５番手以降を記入すること</v>
      </c>
      <c r="E36" s="227"/>
      <c r="F36" s="102"/>
      <c r="G36" s="102"/>
      <c r="H36" s="106"/>
      <c r="I36" s="105"/>
      <c r="J36" s="105"/>
      <c r="P36" s="307" t="s">
        <v>186</v>
      </c>
      <c r="Q36" s="307" t="s">
        <v>209</v>
      </c>
    </row>
    <row r="37" spans="1:17" ht="18" customHeight="1">
      <c r="A37" s="349" t="s">
        <v>115</v>
      </c>
      <c r="B37" s="126" t="s">
        <v>35</v>
      </c>
      <c r="C37" s="312" t="s">
        <v>112</v>
      </c>
      <c r="D37" s="189" t="s">
        <v>156</v>
      </c>
      <c r="E37" s="257" t="s">
        <v>157</v>
      </c>
      <c r="F37" s="189" t="s">
        <v>158</v>
      </c>
      <c r="G37" s="254" t="s">
        <v>159</v>
      </c>
      <c r="H37" s="117" t="s">
        <v>0</v>
      </c>
      <c r="I37" s="119" t="s">
        <v>111</v>
      </c>
      <c r="J37" s="117" t="s">
        <v>12</v>
      </c>
      <c r="K37" s="12"/>
      <c r="L37" s="13" t="s">
        <v>13</v>
      </c>
      <c r="M37" s="13" t="s">
        <v>14</v>
      </c>
      <c r="N37" s="13" t="s">
        <v>15</v>
      </c>
      <c r="P37" s="307" t="s">
        <v>190</v>
      </c>
      <c r="Q37" s="307" t="s">
        <v>208</v>
      </c>
    </row>
    <row r="38" spans="1:17" ht="22.5" customHeight="1">
      <c r="A38" s="350"/>
      <c r="B38" s="126">
        <v>1</v>
      </c>
      <c r="C38" s="116"/>
      <c r="D38" s="190"/>
      <c r="E38" s="289"/>
      <c r="F38" s="190"/>
      <c r="G38" s="191"/>
      <c r="H38" s="85"/>
      <c r="I38" s="81"/>
      <c r="J38" s="107"/>
      <c r="K38" s="14"/>
      <c r="L38" s="13"/>
      <c r="M38" s="13"/>
      <c r="N38" s="13" t="s">
        <v>92</v>
      </c>
      <c r="P38" s="307" t="s">
        <v>187</v>
      </c>
      <c r="Q38" s="307" t="s">
        <v>210</v>
      </c>
    </row>
    <row r="39" spans="1:17" ht="22.5" customHeight="1">
      <c r="A39" s="350"/>
      <c r="B39" s="126">
        <v>2</v>
      </c>
      <c r="C39" s="116"/>
      <c r="D39" s="190"/>
      <c r="E39" s="289"/>
      <c r="F39" s="190"/>
      <c r="G39" s="191"/>
      <c r="H39" s="80"/>
      <c r="I39" s="81"/>
      <c r="J39" s="107"/>
      <c r="K39" s="14"/>
      <c r="L39" s="13"/>
      <c r="M39" s="13"/>
      <c r="N39" s="13" t="s">
        <v>93</v>
      </c>
      <c r="P39" s="307" t="s">
        <v>188</v>
      </c>
      <c r="Q39" s="307" t="s">
        <v>211</v>
      </c>
    </row>
    <row r="40" spans="1:17" ht="22.5" customHeight="1">
      <c r="A40" s="350"/>
      <c r="B40" s="126">
        <v>3</v>
      </c>
      <c r="C40" s="116"/>
      <c r="D40" s="190"/>
      <c r="E40" s="289"/>
      <c r="F40" s="190"/>
      <c r="G40" s="191"/>
      <c r="H40" s="80"/>
      <c r="I40" s="81"/>
      <c r="J40" s="107"/>
      <c r="K40" s="14"/>
      <c r="L40" s="13"/>
      <c r="M40" s="13"/>
      <c r="N40" s="13" t="s">
        <v>94</v>
      </c>
      <c r="P40" s="307"/>
      <c r="Q40" s="307"/>
    </row>
    <row r="41" spans="1:17" ht="22.5" customHeight="1">
      <c r="A41" s="350"/>
      <c r="B41" s="126">
        <v>4</v>
      </c>
      <c r="C41" s="116"/>
      <c r="D41" s="190"/>
      <c r="E41" s="289"/>
      <c r="F41" s="190"/>
      <c r="G41" s="191"/>
      <c r="H41" s="85"/>
      <c r="I41" s="81"/>
      <c r="J41" s="107"/>
      <c r="K41" s="14"/>
      <c r="L41" s="13"/>
      <c r="M41" s="13"/>
      <c r="N41" s="13" t="s">
        <v>95</v>
      </c>
    </row>
    <row r="42" spans="1:17" ht="22.5" customHeight="1">
      <c r="A42" s="350"/>
      <c r="B42" s="126">
        <v>5</v>
      </c>
      <c r="C42" s="116"/>
      <c r="D42" s="195"/>
      <c r="E42" s="290"/>
      <c r="F42" s="195"/>
      <c r="G42" s="196"/>
      <c r="H42" s="109"/>
      <c r="I42" s="115"/>
      <c r="J42" s="111"/>
      <c r="K42" s="14"/>
      <c r="L42" s="13"/>
      <c r="M42" s="13"/>
      <c r="N42" s="13" t="s">
        <v>96</v>
      </c>
    </row>
    <row r="43" spans="1:17" ht="22.5" customHeight="1">
      <c r="A43" s="351"/>
      <c r="B43" s="126">
        <v>6</v>
      </c>
      <c r="C43" s="116"/>
      <c r="D43" s="190"/>
      <c r="E43" s="289"/>
      <c r="F43" s="190"/>
      <c r="G43" s="191"/>
      <c r="H43" s="80"/>
      <c r="I43" s="81"/>
      <c r="J43" s="107"/>
      <c r="K43" s="14"/>
      <c r="L43" s="13"/>
      <c r="M43" s="13"/>
      <c r="N43" s="13" t="s">
        <v>97</v>
      </c>
    </row>
    <row r="44" spans="1:17" ht="12.6" customHeight="1">
      <c r="A44" s="17" t="s">
        <v>41</v>
      </c>
      <c r="B44" s="18" t="s">
        <v>72</v>
      </c>
      <c r="C44" s="18"/>
    </row>
    <row r="45" spans="1:17" ht="12.6" customHeight="1">
      <c r="A45" s="17" t="s">
        <v>34</v>
      </c>
      <c r="B45" s="2" t="s">
        <v>55</v>
      </c>
      <c r="C45" s="2"/>
    </row>
    <row r="46" spans="1:17" ht="12.6" customHeight="1">
      <c r="A46" s="17" t="s">
        <v>73</v>
      </c>
      <c r="B46" s="90" t="s">
        <v>74</v>
      </c>
    </row>
    <row r="47" spans="1:17" ht="12.6" customHeight="1">
      <c r="B47" s="90" t="s">
        <v>124</v>
      </c>
    </row>
    <row r="48" spans="1:17" ht="12.75" customHeight="1"/>
    <row r="49" spans="1:10" ht="18" customHeight="1">
      <c r="A49" s="88"/>
      <c r="B49" s="1"/>
      <c r="C49" s="1"/>
      <c r="I49" s="3"/>
      <c r="J49" s="3"/>
    </row>
    <row r="50" spans="1:10" ht="18" hidden="1" customHeight="1">
      <c r="A50" s="1"/>
      <c r="B50" s="1"/>
      <c r="C50" s="1"/>
      <c r="I50" s="3"/>
      <c r="J50" s="3"/>
    </row>
    <row r="51" spans="1:10" ht="18" customHeight="1">
      <c r="A51" s="1"/>
      <c r="B51" s="1"/>
      <c r="C51" s="1"/>
      <c r="I51" s="3"/>
      <c r="J51" s="3"/>
    </row>
    <row r="52" spans="1:10" ht="18" customHeight="1">
      <c r="A52" s="1"/>
      <c r="B52" s="1"/>
      <c r="C52" s="1"/>
      <c r="I52" s="3"/>
      <c r="J52" s="3"/>
    </row>
    <row r="53" spans="1:10" ht="18" customHeight="1">
      <c r="A53" s="352"/>
      <c r="B53" s="352"/>
      <c r="C53" s="352"/>
      <c r="D53" s="352"/>
      <c r="E53" s="378"/>
      <c r="F53" s="352"/>
      <c r="G53" s="352"/>
      <c r="H53" s="353"/>
      <c r="J53" s="3"/>
    </row>
    <row r="54" spans="1:10" ht="18" customHeight="1">
      <c r="A54" s="1"/>
      <c r="B54" s="1"/>
      <c r="C54" s="1"/>
      <c r="I54" s="3"/>
      <c r="J54" s="3"/>
    </row>
    <row r="55" spans="1:10" ht="18" customHeight="1">
      <c r="A55" s="88"/>
      <c r="B55" s="1"/>
      <c r="C55" s="1"/>
      <c r="I55" s="3"/>
      <c r="J55" s="3"/>
    </row>
    <row r="56" spans="1:10" ht="18" customHeight="1">
      <c r="A56" s="1"/>
      <c r="B56" s="1"/>
      <c r="C56" s="1"/>
      <c r="I56" s="3"/>
      <c r="J56" s="3"/>
    </row>
    <row r="57" spans="1:10" ht="18" customHeight="1">
      <c r="C57" s="1"/>
      <c r="I57" s="3"/>
      <c r="J57" s="3"/>
    </row>
    <row r="61" spans="1:10" ht="18" customHeight="1">
      <c r="D61" s="21"/>
      <c r="E61" s="21"/>
      <c r="F61" s="21"/>
      <c r="G61" s="21"/>
      <c r="H61" s="100"/>
      <c r="I61" s="24"/>
      <c r="J61" s="21"/>
    </row>
    <row r="62" spans="1:10" ht="18" customHeight="1">
      <c r="D62" s="21"/>
      <c r="E62" s="21"/>
      <c r="F62" s="21"/>
      <c r="G62" s="21"/>
      <c r="H62" s="100"/>
      <c r="I62" s="24"/>
      <c r="J62" s="21"/>
    </row>
    <row r="63" spans="1:10" ht="18" customHeight="1">
      <c r="D63" s="21"/>
      <c r="E63" s="21"/>
      <c r="F63" s="21"/>
      <c r="G63" s="21"/>
      <c r="H63" s="100"/>
      <c r="I63" s="24"/>
      <c r="J63" s="21"/>
    </row>
    <row r="64" spans="1:10" ht="18" customHeight="1">
      <c r="D64" s="21"/>
      <c r="E64" s="21"/>
      <c r="F64" s="21"/>
      <c r="G64" s="21"/>
      <c r="H64" s="98"/>
      <c r="I64" s="24"/>
      <c r="J64" s="99"/>
    </row>
    <row r="65" spans="4:10" ht="18" customHeight="1">
      <c r="D65" s="21"/>
      <c r="E65" s="21"/>
      <c r="F65" s="21"/>
      <c r="G65" s="21"/>
      <c r="H65" s="98"/>
      <c r="I65" s="24"/>
      <c r="J65" s="99"/>
    </row>
  </sheetData>
  <sheetProtection selectLockedCells="1"/>
  <sortState xmlns:xlrd2="http://schemas.microsoft.com/office/spreadsheetml/2017/richdata2" ref="P16:Q39">
    <sortCondition ref="Q16:Q39"/>
  </sortState>
  <mergeCells count="23">
    <mergeCell ref="A1:B2"/>
    <mergeCell ref="C1:D2"/>
    <mergeCell ref="H1:J1"/>
    <mergeCell ref="H2:J2"/>
    <mergeCell ref="A37:A43"/>
    <mergeCell ref="C8:E8"/>
    <mergeCell ref="H10:I10"/>
    <mergeCell ref="H11:I11"/>
    <mergeCell ref="H12:I12"/>
    <mergeCell ref="H13:I13"/>
    <mergeCell ref="A11:B11"/>
    <mergeCell ref="C11:F11"/>
    <mergeCell ref="A12:B12"/>
    <mergeCell ref="C12:F12"/>
    <mergeCell ref="A13:B13"/>
    <mergeCell ref="C13:F13"/>
    <mergeCell ref="K3:L5"/>
    <mergeCell ref="A53:E53"/>
    <mergeCell ref="H6:I6"/>
    <mergeCell ref="A8:B8"/>
    <mergeCell ref="A10:B10"/>
    <mergeCell ref="C10:F10"/>
    <mergeCell ref="F53:H53"/>
  </mergeCells>
  <phoneticPr fontId="2"/>
  <conditionalFormatting sqref="C16:C22">
    <cfRule type="containsBlanks" dxfId="15" priority="16" stopIfTrue="1">
      <formula>LEN(TRIM(C16))=0</formula>
    </cfRule>
  </conditionalFormatting>
  <conditionalFormatting sqref="C27:J34">
    <cfRule type="containsBlanks" dxfId="14" priority="14" stopIfTrue="1">
      <formula>LEN(TRIM(C27))=0</formula>
    </cfRule>
  </conditionalFormatting>
  <conditionalFormatting sqref="I7:I8">
    <cfRule type="containsBlanks" dxfId="13" priority="1" stopIfTrue="1">
      <formula>LEN(TRIM(I7))=0</formula>
    </cfRule>
    <cfRule type="containsBlanks" dxfId="12" priority="2" stopIfTrue="1">
      <formula>LEN(TRIM(I7))=0</formula>
    </cfRule>
    <cfRule type="notContainsBlanks" dxfId="11" priority="3" stopIfTrue="1">
      <formula>LEN(TRIM(I7))&gt;0</formula>
    </cfRule>
    <cfRule type="containsBlanks" dxfId="10" priority="4" stopIfTrue="1">
      <formula>LEN(TRIM(I7))=0</formula>
    </cfRule>
    <cfRule type="notContainsBlanks" dxfId="9" priority="5" stopIfTrue="1">
      <formula>LEN(TRIM(I7))&gt;0</formula>
    </cfRule>
  </conditionalFormatting>
  <conditionalFormatting sqref="I8">
    <cfRule type="containsBlanks" dxfId="8" priority="11" stopIfTrue="1">
      <formula>LEN(TRIM(I8))=0</formula>
    </cfRule>
  </conditionalFormatting>
  <conditionalFormatting sqref="M6 C8:D8 C10:G13 J12:J13 D16:J23 C38:J43">
    <cfRule type="containsBlanks" dxfId="7" priority="20" stopIfTrue="1">
      <formula>LEN(TRIM(C6))=0</formula>
    </cfRule>
  </conditionalFormatting>
  <dataValidations count="11">
    <dataValidation type="list" imeMode="off" allowBlank="1" showInputMessage="1" showErrorMessage="1" prompt="選択してください" sqref="C38:C41" xr:uid="{00000000-0002-0000-0500-000000000000}">
      <formula1>"A,B,C,D"</formula1>
    </dataValidation>
    <dataValidation type="list" imeMode="off" allowBlank="1" showInputMessage="1" showErrorMessage="1" sqref="C42:C43" xr:uid="{00000000-0002-0000-0500-000001000000}">
      <formula1>"A,B,C,D"</formula1>
    </dataValidation>
    <dataValidation type="list" allowBlank="1" showInputMessage="1" showErrorMessage="1" error="①､②、③のいずれかを入力して下さい。" sqref="H16:H22" xr:uid="{00000000-0002-0000-0500-000002000000}">
      <formula1>"①,②,③"</formula1>
    </dataValidation>
    <dataValidation type="list" allowBlank="1" showInputMessage="1" showErrorMessage="1" prompt="選択してください" sqref="H23" xr:uid="{00000000-0002-0000-0500-000003000000}">
      <formula1>"①, ②, ③,他"</formula1>
    </dataValidation>
    <dataValidation type="list" allowBlank="1" showInputMessage="1" showErrorMessage="1" sqref="C16:C22" xr:uid="{00000000-0002-0000-0500-000004000000}">
      <formula1>"○"</formula1>
    </dataValidation>
    <dataValidation imeMode="hiragana" allowBlank="1" showInputMessage="1" showErrorMessage="1" sqref="G10 G12:G13 F38:G43 F16:G23 F27:G35 I7" xr:uid="{00000000-0002-0000-0500-000005000000}"/>
    <dataValidation type="list" allowBlank="1" showInputMessage="1" showErrorMessage="1" prompt="選択してください" sqref="H61:H65 H24 H27:H34 H38:H43" xr:uid="{00000000-0002-0000-0500-000006000000}">
      <formula1>"①, ②, ③"</formula1>
    </dataValidation>
    <dataValidation imeMode="off" allowBlank="1" showInputMessage="1" showErrorMessage="1" sqref="J24:J25 J64:J65 I61:I65 I24 J35 M6 H10:I10 J12:J13 C11:I11 I16:J23 I27:J34 I38:J43" xr:uid="{00000000-0002-0000-0500-000007000000}"/>
    <dataValidation imeMode="on" allowBlank="1" showInputMessage="1" showErrorMessage="1" sqref="H8 F24:G24 D9:G9 C8:E8 D38:E43 C10:F10 C12:F13 D16:E23 D27:E35 D14:G14" xr:uid="{00000000-0002-0000-0500-000008000000}"/>
    <dataValidation type="list" allowBlank="1" showInputMessage="1" showErrorMessage="1" sqref="H12:I13" xr:uid="{00000000-0002-0000-0500-000009000000}">
      <formula1>"教職員,外部指導者"</formula1>
    </dataValidation>
    <dataValidation type="list" errorStyle="warning" imeMode="on" allowBlank="1" showInputMessage="1" showErrorMessage="1" sqref="I8" xr:uid="{00000000-0002-0000-0500-00000A000000}">
      <formula1>$P$16:$P$40</formula1>
    </dataValidation>
  </dataValidations>
  <printOptions horizontalCentered="1"/>
  <pageMargins left="0.47" right="0.35433070866141736" top="0.43307086614173229" bottom="0.19685039370078741" header="0.35433070866141736" footer="0.19685039370078741"/>
  <pageSetup paperSize="9" scale="84" orientation="portrait" horizontalDpi="4294967292" verticalDpi="4294967292" r:id="rId1"/>
  <headerFooter alignWithMargins="0"/>
  <drawing r:id="rId2"/>
  <legacyDrawing r:id="rId3"/>
  <controls>
    <mc:AlternateContent xmlns:mc="http://schemas.openxmlformats.org/markup-compatibility/2006">
      <mc:Choice Requires="x14">
        <control shapeId="34817" r:id="rId4" name="CheckBox1">
          <controlPr defaultSize="0" autoLine="0" linkedCell="A24" r:id="rId5">
            <anchor moveWithCells="1">
              <from>
                <xdr:col>3</xdr:col>
                <xdr:colOff>45720</xdr:colOff>
                <xdr:row>24</xdr:row>
                <xdr:rowOff>22860</xdr:rowOff>
              </from>
              <to>
                <xdr:col>3</xdr:col>
                <xdr:colOff>228600</xdr:colOff>
                <xdr:row>25</xdr:row>
                <xdr:rowOff>30480</xdr:rowOff>
              </to>
            </anchor>
          </controlPr>
        </control>
      </mc:Choice>
      <mc:Fallback>
        <control shapeId="34817" r:id="rId4" name="CheckBox1"/>
      </mc:Fallback>
    </mc:AlternateContent>
    <mc:AlternateContent xmlns:mc="http://schemas.openxmlformats.org/markup-compatibility/2006">
      <mc:Choice Requires="x14">
        <control shapeId="34818" r:id="rId6" name="CheckBox2">
          <controlPr defaultSize="0" autoLine="0" linkedCell="A35" r:id="rId7">
            <anchor moveWithCells="1">
              <from>
                <xdr:col>3</xdr:col>
                <xdr:colOff>137160</xdr:colOff>
                <xdr:row>34</xdr:row>
                <xdr:rowOff>144780</xdr:rowOff>
              </from>
              <to>
                <xdr:col>3</xdr:col>
                <xdr:colOff>281940</xdr:colOff>
                <xdr:row>35</xdr:row>
                <xdr:rowOff>160020</xdr:rowOff>
              </to>
            </anchor>
          </controlPr>
        </control>
      </mc:Choice>
      <mc:Fallback>
        <control shapeId="34818" r:id="rId6" name="CheckBox2"/>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N57"/>
  <sheetViews>
    <sheetView showGridLines="0" view="pageBreakPreview" topLeftCell="A42" zoomScaleNormal="100" zoomScaleSheetLayoutView="100" workbookViewId="0">
      <selection activeCell="B6" sqref="B6"/>
    </sheetView>
  </sheetViews>
  <sheetFormatPr defaultColWidth="9" defaultRowHeight="18" customHeight="1"/>
  <cols>
    <col min="1" max="1" width="5.6640625" style="3" customWidth="1"/>
    <col min="2" max="2" width="6.109375" style="3" customWidth="1"/>
    <col min="3" max="3" width="5.6640625" style="3" customWidth="1"/>
    <col min="4" max="5" width="12.6640625" style="1" customWidth="1"/>
    <col min="6" max="7" width="10.6640625" style="1" customWidth="1"/>
    <col min="8" max="8" width="7.44140625" style="1" bestFit="1" customWidth="1"/>
    <col min="9" max="9" width="16.44140625" style="1" bestFit="1" customWidth="1"/>
    <col min="10" max="10" width="12.6640625" style="1" customWidth="1"/>
    <col min="11" max="11" width="5.21875" style="1" bestFit="1" customWidth="1"/>
    <col min="12" max="14" width="6.88671875" style="3" customWidth="1"/>
    <col min="15" max="15" width="5.44140625" style="1" customWidth="1"/>
    <col min="16" max="16384" width="9" style="1"/>
  </cols>
  <sheetData>
    <row r="1" spans="1:14" ht="18" customHeight="1">
      <c r="A1" s="336" t="s">
        <v>98</v>
      </c>
      <c r="B1" s="336"/>
      <c r="C1" s="337" t="s">
        <v>116</v>
      </c>
      <c r="D1" s="337"/>
      <c r="E1" s="236"/>
      <c r="H1" s="369" t="s">
        <v>117</v>
      </c>
      <c r="I1" s="369"/>
      <c r="J1" s="369"/>
      <c r="L1" s="1"/>
      <c r="M1" s="1"/>
      <c r="N1" s="1"/>
    </row>
    <row r="2" spans="1:14" ht="18" customHeight="1">
      <c r="A2" s="336"/>
      <c r="B2" s="336"/>
      <c r="C2" s="337"/>
      <c r="D2" s="337"/>
      <c r="E2" s="236"/>
      <c r="H2" s="370" t="str">
        <f>"参加負担金　"&amp;$M$5&amp;"円×"&amp;M6&amp;"人＝"&amp;M5*M6&amp;"円"</f>
        <v>参加負担金　600円×0人＝0円</v>
      </c>
      <c r="I2" s="370"/>
      <c r="J2" s="370"/>
      <c r="L2" s="1"/>
      <c r="M2" s="1"/>
      <c r="N2" s="1"/>
    </row>
    <row r="3" spans="1:14" ht="12.75" customHeight="1">
      <c r="H3" s="229" t="s">
        <v>235</v>
      </c>
      <c r="I3" s="91"/>
      <c r="K3" s="379" t="s">
        <v>152</v>
      </c>
      <c r="L3" s="379"/>
      <c r="M3" s="94"/>
      <c r="N3" s="1"/>
    </row>
    <row r="4" spans="1:14" ht="12.75" customHeight="1" thickBot="1">
      <c r="A4" s="1"/>
      <c r="B4" s="19"/>
      <c r="C4" s="19"/>
      <c r="D4" s="89"/>
      <c r="E4" s="89"/>
      <c r="F4" s="89"/>
      <c r="G4" s="89"/>
      <c r="H4" s="309" t="s">
        <v>101</v>
      </c>
      <c r="I4"/>
      <c r="J4" s="311" t="s">
        <v>233</v>
      </c>
      <c r="K4" s="379"/>
      <c r="L4" s="379"/>
      <c r="M4" s="95"/>
      <c r="N4" s="4"/>
    </row>
    <row r="5" spans="1:14" ht="24.75" customHeight="1" thickBot="1">
      <c r="A5" s="140"/>
      <c r="B5" s="19" t="str">
        <f ca="1">総体女子!B5</f>
        <v>第73回</v>
      </c>
      <c r="C5" s="19"/>
      <c r="D5" s="19" t="s">
        <v>228</v>
      </c>
      <c r="E5" s="19"/>
      <c r="F5" s="140"/>
      <c r="G5" s="140"/>
      <c r="H5" s="140"/>
      <c r="I5" s="140"/>
      <c r="J5" s="140"/>
      <c r="K5" s="379"/>
      <c r="L5" s="379"/>
      <c r="M5" s="7">
        <f>総体男子!M5</f>
        <v>600</v>
      </c>
      <c r="N5" s="1" t="s">
        <v>53</v>
      </c>
    </row>
    <row r="6" spans="1:14" ht="24" customHeight="1" thickBot="1">
      <c r="J6" s="216" t="s">
        <v>116</v>
      </c>
      <c r="K6" s="96"/>
      <c r="L6" s="97" t="s">
        <v>153</v>
      </c>
      <c r="M6" s="7">
        <f>総体女子!M6</f>
        <v>0</v>
      </c>
      <c r="N6" s="1" t="s">
        <v>8</v>
      </c>
    </row>
    <row r="7" spans="1:14" ht="15" customHeight="1" thickTop="1" thickBot="1">
      <c r="H7" s="219" t="s">
        <v>120</v>
      </c>
      <c r="I7" s="207" t="str">
        <f ca="1">IF(総体女子!I7="","",総体女子!I7)</f>
        <v/>
      </c>
      <c r="J7" s="220"/>
      <c r="K7" s="96"/>
      <c r="L7" s="97"/>
      <c r="M7" s="146"/>
      <c r="N7" s="1"/>
    </row>
    <row r="8" spans="1:14" ht="42" customHeight="1" thickBot="1">
      <c r="A8" s="344" t="s">
        <v>9</v>
      </c>
      <c r="B8" s="345"/>
      <c r="C8" s="419" t="str">
        <f>IF(総体女子!C8="","",総体女子!C8)</f>
        <v/>
      </c>
      <c r="D8" s="420"/>
      <c r="E8" s="421"/>
      <c r="H8" s="221" t="s">
        <v>119</v>
      </c>
      <c r="I8" s="206" t="str">
        <f>IF(総体女子!I8="","",総体女子!I8)</f>
        <v/>
      </c>
      <c r="J8" s="220"/>
      <c r="L8" s="1"/>
      <c r="M8" s="1"/>
      <c r="N8" s="1"/>
    </row>
    <row r="9" spans="1:14" ht="9.75" customHeight="1">
      <c r="A9" s="8"/>
      <c r="B9" s="8"/>
      <c r="C9" s="8"/>
      <c r="D9" s="28"/>
      <c r="E9" s="28"/>
      <c r="F9" s="28"/>
      <c r="G9" s="3"/>
      <c r="I9" s="20" t="s">
        <v>57</v>
      </c>
      <c r="L9" s="1"/>
      <c r="M9" s="1"/>
      <c r="N9" s="1"/>
    </row>
    <row r="10" spans="1:14" ht="22.5" customHeight="1">
      <c r="A10" s="329" t="s">
        <v>50</v>
      </c>
      <c r="B10" s="382"/>
      <c r="C10" s="383" t="str">
        <f>IF(総体女子!C10="","",総体女子!C10)</f>
        <v/>
      </c>
      <c r="D10" s="384"/>
      <c r="E10" s="384"/>
      <c r="F10" s="384"/>
      <c r="G10" s="250"/>
      <c r="H10" s="11" t="s">
        <v>51</v>
      </c>
      <c r="I10" s="11" t="str">
        <f>IF(総体女子!I10="","",総体女子!I10)</f>
        <v/>
      </c>
      <c r="L10" s="1"/>
      <c r="M10" s="1"/>
      <c r="N10" s="1"/>
    </row>
    <row r="11" spans="1:14" ht="22.5" customHeight="1">
      <c r="A11" s="324" t="s">
        <v>58</v>
      </c>
      <c r="B11" s="374"/>
      <c r="C11" s="375" t="str">
        <f>IF(総体女子!C11="","",総体女子!C11)</f>
        <v/>
      </c>
      <c r="D11" s="325"/>
      <c r="E11" s="325"/>
      <c r="F11" s="325"/>
      <c r="G11" s="237"/>
      <c r="H11" s="29" t="s">
        <v>52</v>
      </c>
      <c r="I11" s="29" t="str">
        <f>IF(総体女子!I11="","",総体女子!I11)</f>
        <v/>
      </c>
      <c r="J11" s="30" t="s">
        <v>12</v>
      </c>
      <c r="L11" s="1"/>
      <c r="M11" s="1"/>
      <c r="N11" s="1"/>
    </row>
    <row r="12" spans="1:14" ht="22.5" customHeight="1">
      <c r="A12" s="354" t="s">
        <v>2</v>
      </c>
      <c r="B12" s="376"/>
      <c r="C12" s="361" t="str">
        <f>IF(総体女子!C12="","",総体女子!C12)</f>
        <v/>
      </c>
      <c r="D12" s="362"/>
      <c r="E12" s="362"/>
      <c r="F12" s="362"/>
      <c r="G12" s="56"/>
      <c r="H12" s="31" t="s">
        <v>10</v>
      </c>
      <c r="I12" s="32" t="str">
        <f>IF(総体女子!I12="","",総体女子!I12)</f>
        <v/>
      </c>
      <c r="J12" s="288" t="str">
        <f>IF(総体女子!J12="","",総体女子!J12)</f>
        <v/>
      </c>
      <c r="L12" s="9"/>
      <c r="M12" s="9" t="s">
        <v>11</v>
      </c>
      <c r="N12" s="9"/>
    </row>
    <row r="13" spans="1:14" ht="22.5" customHeight="1">
      <c r="A13" s="361" t="s">
        <v>1</v>
      </c>
      <c r="B13" s="385"/>
      <c r="C13" s="361" t="str">
        <f>IF(総体女子!C13="","",総体女子!C13)</f>
        <v/>
      </c>
      <c r="D13" s="362"/>
      <c r="E13" s="362"/>
      <c r="F13" s="362"/>
      <c r="G13" s="56"/>
      <c r="H13" s="31" t="s">
        <v>10</v>
      </c>
      <c r="I13" s="32" t="str">
        <f>IF(総体女子!I13="","",総体女子!I13)</f>
        <v/>
      </c>
      <c r="J13" s="288" t="str">
        <f>IF(総体女子!J13="","",総体女子!J13)</f>
        <v/>
      </c>
      <c r="L13" s="9"/>
      <c r="M13" s="10" t="s">
        <v>42</v>
      </c>
      <c r="N13" s="9"/>
    </row>
    <row r="14" spans="1:14" ht="21" customHeight="1">
      <c r="D14" s="15" t="s">
        <v>234</v>
      </c>
      <c r="E14" s="15"/>
      <c r="F14" s="15"/>
      <c r="G14" s="15"/>
      <c r="H14" s="3"/>
    </row>
    <row r="15" spans="1:14" ht="21" customHeight="1">
      <c r="A15" s="125"/>
      <c r="B15" s="149" t="s">
        <v>35</v>
      </c>
      <c r="C15" s="150" t="s">
        <v>71</v>
      </c>
      <c r="D15" s="151" t="s">
        <v>4</v>
      </c>
      <c r="E15" s="151"/>
      <c r="F15" s="151" t="s">
        <v>3</v>
      </c>
      <c r="G15" s="251"/>
      <c r="H15" s="149" t="s">
        <v>0</v>
      </c>
      <c r="I15" s="119" t="s">
        <v>111</v>
      </c>
      <c r="J15" s="149" t="s">
        <v>12</v>
      </c>
      <c r="K15" s="12"/>
      <c r="L15" s="13" t="s">
        <v>13</v>
      </c>
      <c r="M15" s="13" t="s">
        <v>14</v>
      </c>
      <c r="N15" s="13" t="s">
        <v>15</v>
      </c>
    </row>
    <row r="16" spans="1:14" ht="19.5" customHeight="1">
      <c r="A16" s="122"/>
      <c r="B16" s="147">
        <v>1</v>
      </c>
      <c r="C16" s="83"/>
      <c r="D16" s="79"/>
      <c r="E16" s="248"/>
      <c r="F16" s="101"/>
      <c r="G16" s="252"/>
      <c r="H16" s="71"/>
      <c r="I16" s="76"/>
      <c r="J16" s="82"/>
      <c r="K16" s="14"/>
      <c r="L16" s="13"/>
      <c r="M16" s="13"/>
      <c r="N16" s="13"/>
    </row>
    <row r="17" spans="1:14" ht="19.5" customHeight="1">
      <c r="A17" s="122" t="s">
        <v>16</v>
      </c>
      <c r="B17" s="147">
        <v>2</v>
      </c>
      <c r="C17" s="84"/>
      <c r="D17" s="79"/>
      <c r="E17" s="248"/>
      <c r="F17" s="101"/>
      <c r="G17" s="101"/>
      <c r="H17" s="85"/>
      <c r="I17" s="81"/>
      <c r="J17" s="82"/>
      <c r="K17" s="14"/>
      <c r="L17" s="13"/>
      <c r="M17" s="13"/>
      <c r="N17" s="13"/>
    </row>
    <row r="18" spans="1:14" ht="19.5" customHeight="1">
      <c r="A18" s="122"/>
      <c r="B18" s="147">
        <v>3</v>
      </c>
      <c r="C18" s="83"/>
      <c r="D18" s="79"/>
      <c r="E18" s="248"/>
      <c r="F18" s="101"/>
      <c r="G18" s="252"/>
      <c r="H18" s="78"/>
      <c r="I18" s="72"/>
      <c r="J18" s="82"/>
      <c r="K18" s="14"/>
      <c r="L18" s="13"/>
      <c r="M18" s="13"/>
      <c r="N18" s="13"/>
    </row>
    <row r="19" spans="1:14" ht="19.5" customHeight="1">
      <c r="A19" s="122"/>
      <c r="B19" s="147">
        <v>4</v>
      </c>
      <c r="C19" s="84"/>
      <c r="D19" s="79"/>
      <c r="E19" s="248"/>
      <c r="F19" s="101"/>
      <c r="G19" s="101"/>
      <c r="H19" s="80"/>
      <c r="I19" s="72"/>
      <c r="J19" s="82"/>
      <c r="K19" s="14"/>
      <c r="L19" s="13"/>
      <c r="M19" s="13"/>
      <c r="N19" s="13"/>
    </row>
    <row r="20" spans="1:14" ht="19.5" customHeight="1">
      <c r="A20" s="122"/>
      <c r="B20" s="147">
        <v>5</v>
      </c>
      <c r="C20" s="84"/>
      <c r="D20" s="79"/>
      <c r="E20" s="248"/>
      <c r="F20" s="101"/>
      <c r="G20" s="101"/>
      <c r="H20" s="80"/>
      <c r="I20" s="72"/>
      <c r="J20" s="82"/>
      <c r="K20" s="14"/>
      <c r="L20" s="13"/>
      <c r="M20" s="13"/>
      <c r="N20" s="13"/>
    </row>
    <row r="21" spans="1:14" ht="19.5" customHeight="1">
      <c r="A21" s="122" t="s">
        <v>21</v>
      </c>
      <c r="B21" s="147">
        <v>6</v>
      </c>
      <c r="C21" s="84"/>
      <c r="D21" s="79"/>
      <c r="E21" s="248"/>
      <c r="F21" s="101"/>
      <c r="G21" s="101"/>
      <c r="H21" s="80"/>
      <c r="I21" s="72"/>
      <c r="J21" s="82"/>
      <c r="K21" s="14"/>
      <c r="L21" s="13"/>
      <c r="M21" s="13"/>
      <c r="N21" s="13"/>
    </row>
    <row r="22" spans="1:14" ht="19.5" customHeight="1">
      <c r="A22" s="122"/>
      <c r="B22" s="147">
        <v>7</v>
      </c>
      <c r="C22" s="84"/>
      <c r="D22" s="79"/>
      <c r="E22" s="248"/>
      <c r="F22" s="101"/>
      <c r="G22" s="101"/>
      <c r="H22" s="80"/>
      <c r="I22" s="72"/>
      <c r="J22" s="82"/>
      <c r="K22" s="14"/>
      <c r="L22" s="13"/>
      <c r="M22" s="13"/>
      <c r="N22" s="13"/>
    </row>
    <row r="23" spans="1:14" ht="19.5" customHeight="1">
      <c r="A23" s="124"/>
      <c r="B23" s="147"/>
      <c r="C23" s="85" t="s">
        <v>36</v>
      </c>
      <c r="D23" s="79"/>
      <c r="E23" s="248"/>
      <c r="F23" s="101"/>
      <c r="G23" s="101"/>
      <c r="H23" s="80"/>
      <c r="I23" s="86"/>
      <c r="J23" s="82"/>
      <c r="K23" s="14"/>
      <c r="L23" s="13"/>
      <c r="M23" s="13"/>
      <c r="N23" s="13"/>
    </row>
    <row r="24" spans="1:14" ht="15.45" customHeight="1">
      <c r="D24" s="225" t="s">
        <v>100</v>
      </c>
      <c r="E24" s="225"/>
      <c r="F24" s="21"/>
      <c r="G24" s="21"/>
      <c r="H24" s="23"/>
      <c r="I24" s="24"/>
      <c r="J24" s="21"/>
      <c r="K24" s="21"/>
    </row>
    <row r="25" spans="1:14" ht="15.45" customHeight="1">
      <c r="D25" s="175"/>
      <c r="E25" s="88"/>
      <c r="H25" s="16"/>
    </row>
    <row r="26" spans="1:14" ht="22.5" customHeight="1">
      <c r="A26" s="125"/>
      <c r="B26" s="147" t="s">
        <v>35</v>
      </c>
      <c r="C26" s="129" t="s">
        <v>70</v>
      </c>
      <c r="D26" s="197" t="s">
        <v>156</v>
      </c>
      <c r="E26" s="198" t="s">
        <v>160</v>
      </c>
      <c r="F26" s="197" t="s">
        <v>161</v>
      </c>
      <c r="G26" s="285" t="s">
        <v>163</v>
      </c>
      <c r="H26" s="149" t="s">
        <v>0</v>
      </c>
      <c r="I26" s="119" t="s">
        <v>111</v>
      </c>
      <c r="J26" s="149" t="s">
        <v>12</v>
      </c>
      <c r="K26" s="12"/>
      <c r="L26" s="13" t="s">
        <v>13</v>
      </c>
      <c r="M26" s="13" t="s">
        <v>14</v>
      </c>
      <c r="N26" s="13" t="s">
        <v>15</v>
      </c>
    </row>
    <row r="27" spans="1:14" ht="22.5" customHeight="1">
      <c r="A27" s="122"/>
      <c r="B27" s="120">
        <v>5</v>
      </c>
      <c r="C27" s="222" t="s">
        <v>146</v>
      </c>
      <c r="D27" s="199"/>
      <c r="E27" s="283"/>
      <c r="F27" s="199"/>
      <c r="G27" s="283"/>
      <c r="H27" s="78"/>
      <c r="I27" s="72"/>
      <c r="J27" s="77"/>
      <c r="K27" s="14"/>
      <c r="L27" s="13"/>
      <c r="M27" s="13" t="s">
        <v>134</v>
      </c>
      <c r="N27" s="13"/>
    </row>
    <row r="28" spans="1:14" ht="22.5" customHeight="1">
      <c r="A28" s="123" t="s">
        <v>37</v>
      </c>
      <c r="B28" s="148">
        <v>1</v>
      </c>
      <c r="C28" s="223" t="s">
        <v>146</v>
      </c>
      <c r="D28" s="200"/>
      <c r="E28" s="284"/>
      <c r="F28" s="200"/>
      <c r="G28" s="284"/>
      <c r="H28" s="73"/>
      <c r="I28" s="74"/>
      <c r="J28" s="75"/>
      <c r="K28" s="14"/>
      <c r="L28" s="13"/>
      <c r="M28" s="13" t="s">
        <v>135</v>
      </c>
      <c r="N28" s="13"/>
    </row>
    <row r="29" spans="1:14" ht="22.5" customHeight="1">
      <c r="A29" s="123" t="s">
        <v>38</v>
      </c>
      <c r="B29" s="120">
        <v>6</v>
      </c>
      <c r="C29" s="222" t="s">
        <v>148</v>
      </c>
      <c r="D29" s="199"/>
      <c r="E29" s="283"/>
      <c r="F29" s="199"/>
      <c r="G29" s="283"/>
      <c r="H29" s="78"/>
      <c r="I29" s="72"/>
      <c r="J29" s="77"/>
      <c r="K29" s="14"/>
      <c r="L29" s="13"/>
      <c r="M29" s="13" t="s">
        <v>136</v>
      </c>
      <c r="N29" s="13"/>
    </row>
    <row r="30" spans="1:14" ht="22.5" customHeight="1">
      <c r="A30" s="123" t="s">
        <v>39</v>
      </c>
      <c r="B30" s="148">
        <v>2</v>
      </c>
      <c r="C30" s="223" t="s">
        <v>148</v>
      </c>
      <c r="D30" s="200"/>
      <c r="E30" s="284"/>
      <c r="F30" s="200"/>
      <c r="G30" s="284"/>
      <c r="H30" s="287"/>
      <c r="I30" s="74"/>
      <c r="J30" s="75"/>
      <c r="K30" s="14"/>
      <c r="L30" s="13"/>
      <c r="M30" s="13" t="s">
        <v>137</v>
      </c>
      <c r="N30" s="13"/>
    </row>
    <row r="31" spans="1:14" ht="22.5" customHeight="1">
      <c r="A31" s="123" t="s">
        <v>40</v>
      </c>
      <c r="B31" s="120">
        <v>7</v>
      </c>
      <c r="C31" s="222" t="s">
        <v>149</v>
      </c>
      <c r="D31" s="199"/>
      <c r="E31" s="283"/>
      <c r="F31" s="199"/>
      <c r="G31" s="283"/>
      <c r="H31" s="78"/>
      <c r="I31" s="72"/>
      <c r="J31" s="77"/>
      <c r="K31" s="14"/>
      <c r="L31" s="13"/>
      <c r="M31" s="13" t="s">
        <v>138</v>
      </c>
      <c r="N31" s="13"/>
    </row>
    <row r="32" spans="1:14" ht="22.5" customHeight="1">
      <c r="A32" s="122"/>
      <c r="B32" s="148">
        <v>3</v>
      </c>
      <c r="C32" s="223" t="s">
        <v>151</v>
      </c>
      <c r="D32" s="200"/>
      <c r="E32" s="284"/>
      <c r="F32" s="200"/>
      <c r="G32" s="284"/>
      <c r="H32" s="73"/>
      <c r="I32" s="74"/>
      <c r="J32" s="75"/>
      <c r="K32" s="14"/>
      <c r="L32" s="13"/>
      <c r="M32" s="13" t="s">
        <v>139</v>
      </c>
      <c r="N32" s="13"/>
    </row>
    <row r="33" spans="1:14" ht="22.5" customHeight="1">
      <c r="A33" s="122"/>
      <c r="B33" s="120">
        <v>8</v>
      </c>
      <c r="C33" s="224" t="s">
        <v>150</v>
      </c>
      <c r="D33" s="199"/>
      <c r="E33" s="283"/>
      <c r="F33" s="199"/>
      <c r="G33" s="283"/>
      <c r="H33" s="78"/>
      <c r="I33" s="72"/>
      <c r="J33" s="77"/>
      <c r="K33" s="14"/>
      <c r="L33" s="13"/>
      <c r="M33" s="13" t="s">
        <v>140</v>
      </c>
      <c r="N33" s="13"/>
    </row>
    <row r="34" spans="1:14" ht="22.5" customHeight="1">
      <c r="A34" s="124"/>
      <c r="B34" s="148">
        <v>4</v>
      </c>
      <c r="C34" s="223" t="s">
        <v>150</v>
      </c>
      <c r="D34" s="200"/>
      <c r="E34" s="284"/>
      <c r="F34" s="200"/>
      <c r="G34" s="284"/>
      <c r="H34" s="73"/>
      <c r="I34" s="74"/>
      <c r="J34" s="75"/>
      <c r="K34" s="14"/>
      <c r="L34" s="13"/>
      <c r="M34" s="13" t="s">
        <v>141</v>
      </c>
      <c r="N34" s="13"/>
    </row>
    <row r="35" spans="1:14" ht="16.95" customHeight="1">
      <c r="B35" s="26"/>
      <c r="D35" s="228" t="s">
        <v>114</v>
      </c>
      <c r="E35" s="228"/>
      <c r="F35" s="142"/>
      <c r="G35" s="142"/>
      <c r="H35" s="143"/>
      <c r="I35" s="144"/>
      <c r="J35" s="103"/>
      <c r="K35" s="21"/>
    </row>
    <row r="36" spans="1:14" ht="16.95" customHeight="1">
      <c r="D36" s="106"/>
      <c r="E36" s="66"/>
      <c r="F36" s="66"/>
      <c r="I36" s="143"/>
    </row>
    <row r="37" spans="1:14" ht="22.5" customHeight="1">
      <c r="A37" s="371" t="s">
        <v>115</v>
      </c>
      <c r="B37" s="147" t="s">
        <v>35</v>
      </c>
      <c r="C37" s="129" t="s">
        <v>70</v>
      </c>
      <c r="D37" s="197" t="s">
        <v>156</v>
      </c>
      <c r="E37" s="249" t="s">
        <v>160</v>
      </c>
      <c r="F37" s="286" t="s">
        <v>161</v>
      </c>
      <c r="G37" s="285" t="s">
        <v>163</v>
      </c>
      <c r="H37" s="149" t="s">
        <v>0</v>
      </c>
      <c r="I37" s="119" t="s">
        <v>111</v>
      </c>
      <c r="J37" s="149" t="s">
        <v>12</v>
      </c>
      <c r="K37" s="12"/>
      <c r="L37" s="13" t="s">
        <v>13</v>
      </c>
      <c r="M37" s="13" t="s">
        <v>14</v>
      </c>
      <c r="N37" s="13" t="s">
        <v>15</v>
      </c>
    </row>
    <row r="38" spans="1:14" ht="22.5" customHeight="1">
      <c r="A38" s="372"/>
      <c r="B38" s="147">
        <v>7</v>
      </c>
      <c r="C38" s="116"/>
      <c r="D38" s="193"/>
      <c r="E38" s="194"/>
      <c r="F38" s="193"/>
      <c r="G38" s="194"/>
      <c r="H38" s="112"/>
      <c r="I38" s="81"/>
      <c r="J38" s="82"/>
      <c r="K38" s="14"/>
      <c r="L38" s="13"/>
      <c r="M38" s="13"/>
      <c r="N38" s="13" t="str">
        <f t="shared" ref="N38:N43" si="0">"GS" &amp; B38</f>
        <v>GS7</v>
      </c>
    </row>
    <row r="39" spans="1:14" ht="22.5" customHeight="1">
      <c r="A39" s="372"/>
      <c r="B39" s="147">
        <v>8</v>
      </c>
      <c r="C39" s="116"/>
      <c r="D39" s="291"/>
      <c r="E39" s="292"/>
      <c r="F39" s="291"/>
      <c r="G39" s="292"/>
      <c r="H39" s="80"/>
      <c r="I39" s="81"/>
      <c r="J39" s="82"/>
      <c r="K39" s="14"/>
      <c r="L39" s="13"/>
      <c r="M39" s="13"/>
      <c r="N39" s="13" t="str">
        <f t="shared" si="0"/>
        <v>GS8</v>
      </c>
    </row>
    <row r="40" spans="1:14" ht="22.5" customHeight="1">
      <c r="A40" s="372"/>
      <c r="B40" s="147">
        <v>9</v>
      </c>
      <c r="C40" s="116"/>
      <c r="D40" s="291"/>
      <c r="E40" s="292"/>
      <c r="F40" s="291"/>
      <c r="G40" s="292"/>
      <c r="H40" s="80"/>
      <c r="I40" s="81"/>
      <c r="J40" s="82"/>
      <c r="K40" s="14"/>
      <c r="L40" s="13"/>
      <c r="M40" s="13"/>
      <c r="N40" s="13" t="str">
        <f t="shared" si="0"/>
        <v>GS9</v>
      </c>
    </row>
    <row r="41" spans="1:14" ht="22.5" customHeight="1">
      <c r="A41" s="372"/>
      <c r="B41" s="147">
        <v>10</v>
      </c>
      <c r="C41" s="116"/>
      <c r="D41" s="291"/>
      <c r="E41" s="292"/>
      <c r="F41" s="291"/>
      <c r="G41" s="292"/>
      <c r="H41" s="80"/>
      <c r="I41" s="81"/>
      <c r="J41" s="82"/>
      <c r="K41" s="14"/>
      <c r="L41" s="13"/>
      <c r="M41" s="13"/>
      <c r="N41" s="13" t="str">
        <f t="shared" si="0"/>
        <v>GS10</v>
      </c>
    </row>
    <row r="42" spans="1:14" ht="22.5" customHeight="1">
      <c r="A42" s="372"/>
      <c r="B42" s="147">
        <v>11</v>
      </c>
      <c r="C42" s="116"/>
      <c r="D42" s="291"/>
      <c r="E42" s="292"/>
      <c r="F42" s="291"/>
      <c r="G42" s="292"/>
      <c r="H42" s="80"/>
      <c r="I42" s="81"/>
      <c r="J42" s="82"/>
      <c r="K42" s="14"/>
      <c r="L42" s="13"/>
      <c r="M42" s="13"/>
      <c r="N42" s="13" t="str">
        <f t="shared" si="0"/>
        <v>GS11</v>
      </c>
    </row>
    <row r="43" spans="1:14" ht="22.5" customHeight="1">
      <c r="A43" s="373"/>
      <c r="B43" s="147">
        <v>12</v>
      </c>
      <c r="C43" s="116"/>
      <c r="D43" s="291"/>
      <c r="E43" s="292"/>
      <c r="F43" s="291"/>
      <c r="G43" s="292"/>
      <c r="H43" s="80"/>
      <c r="I43" s="81"/>
      <c r="J43" s="82"/>
      <c r="K43" s="14"/>
      <c r="L43" s="13"/>
      <c r="M43" s="13"/>
      <c r="N43" s="13" t="str">
        <f t="shared" si="0"/>
        <v>GS12</v>
      </c>
    </row>
    <row r="44" spans="1:14" ht="13.95" customHeight="1">
      <c r="A44" s="17" t="s">
        <v>41</v>
      </c>
      <c r="B44" s="18" t="s">
        <v>72</v>
      </c>
      <c r="C44" s="18"/>
    </row>
    <row r="45" spans="1:14" ht="13.95" customHeight="1">
      <c r="A45" s="17" t="s">
        <v>34</v>
      </c>
      <c r="B45" s="2" t="s">
        <v>55</v>
      </c>
      <c r="C45" s="2"/>
    </row>
    <row r="46" spans="1:14" ht="13.95" customHeight="1">
      <c r="A46" s="17" t="s">
        <v>73</v>
      </c>
      <c r="B46" s="90" t="s">
        <v>74</v>
      </c>
    </row>
    <row r="47" spans="1:14" ht="13.95" customHeight="1">
      <c r="B47" s="90" t="s">
        <v>124</v>
      </c>
    </row>
    <row r="48" spans="1:14" ht="12.75" customHeight="1"/>
    <row r="49" spans="1:10" ht="18" customHeight="1">
      <c r="A49" s="88"/>
      <c r="B49" s="1"/>
      <c r="C49" s="1"/>
      <c r="I49" s="3"/>
      <c r="J49" s="3"/>
    </row>
    <row r="50" spans="1:10" ht="18" hidden="1" customHeight="1">
      <c r="A50" s="1"/>
      <c r="B50" s="1"/>
      <c r="C50" s="1"/>
      <c r="I50" s="3"/>
      <c r="J50" s="3"/>
    </row>
    <row r="51" spans="1:10" ht="18" customHeight="1">
      <c r="A51" s="1"/>
      <c r="B51" s="1"/>
      <c r="C51" s="1"/>
      <c r="I51" s="3"/>
      <c r="J51" s="3"/>
    </row>
    <row r="52" spans="1:10" ht="18" customHeight="1">
      <c r="A52" s="1"/>
      <c r="B52" s="1"/>
      <c r="C52" s="1"/>
      <c r="I52" s="3"/>
      <c r="J52" s="3"/>
    </row>
    <row r="53" spans="1:10" ht="18" customHeight="1">
      <c r="A53" s="352"/>
      <c r="B53" s="352"/>
      <c r="C53" s="352"/>
      <c r="D53" s="352"/>
      <c r="E53" s="378"/>
      <c r="F53" s="352"/>
      <c r="G53" s="352"/>
      <c r="H53" s="353"/>
      <c r="J53" s="100"/>
    </row>
    <row r="54" spans="1:10" ht="18" customHeight="1">
      <c r="A54" s="1"/>
      <c r="B54" s="1"/>
      <c r="C54" s="1"/>
      <c r="I54" s="3"/>
      <c r="J54" s="3"/>
    </row>
    <row r="55" spans="1:10" ht="18" customHeight="1">
      <c r="A55" s="88"/>
      <c r="B55" s="1"/>
      <c r="C55" s="1"/>
      <c r="I55" s="3"/>
      <c r="J55" s="3"/>
    </row>
    <row r="56" spans="1:10" ht="18" customHeight="1">
      <c r="A56" s="1"/>
      <c r="B56" s="1"/>
      <c r="C56" s="1"/>
      <c r="I56" s="3"/>
      <c r="J56" s="3"/>
    </row>
    <row r="57" spans="1:10" ht="18" customHeight="1">
      <c r="C57" s="1"/>
      <c r="I57" s="3"/>
      <c r="J57" s="3"/>
    </row>
  </sheetData>
  <sheetProtection selectLockedCells="1"/>
  <mergeCells count="18">
    <mergeCell ref="K3:L5"/>
    <mergeCell ref="A8:B8"/>
    <mergeCell ref="A13:B13"/>
    <mergeCell ref="C13:F13"/>
    <mergeCell ref="C8:E8"/>
    <mergeCell ref="C12:F12"/>
    <mergeCell ref="A10:B10"/>
    <mergeCell ref="C10:F10"/>
    <mergeCell ref="A11:B11"/>
    <mergeCell ref="C11:F11"/>
    <mergeCell ref="A12:B12"/>
    <mergeCell ref="A1:B2"/>
    <mergeCell ref="C1:D2"/>
    <mergeCell ref="H1:J1"/>
    <mergeCell ref="H2:J2"/>
    <mergeCell ref="A53:E53"/>
    <mergeCell ref="A37:A43"/>
    <mergeCell ref="F53:H53"/>
  </mergeCells>
  <phoneticPr fontId="2"/>
  <conditionalFormatting sqref="C27:C34 C38:C43">
    <cfRule type="containsBlanks" dxfId="6" priority="5" stopIfTrue="1">
      <formula>LEN(TRIM(C27))=0</formula>
    </cfRule>
  </conditionalFormatting>
  <conditionalFormatting sqref="C27:C34">
    <cfRule type="containsBlanks" dxfId="5" priority="7" stopIfTrue="1">
      <formula>LEN(TRIM(C27))=0</formula>
    </cfRule>
  </conditionalFormatting>
  <conditionalFormatting sqref="C38:C43">
    <cfRule type="containsBlanks" dxfId="4" priority="6" stopIfTrue="1">
      <formula>LEN(TRIM(C38))=0</formula>
    </cfRule>
  </conditionalFormatting>
  <conditionalFormatting sqref="D38:H38">
    <cfRule type="containsBlanks" dxfId="3" priority="11" stopIfTrue="1">
      <formula>LEN(TRIM(D38))=0</formula>
    </cfRule>
  </conditionalFormatting>
  <conditionalFormatting sqref="D27:J34 I38:J38 D39:J43">
    <cfRule type="containsBlanks" dxfId="2" priority="12" stopIfTrue="1">
      <formula>LEN(TRIM(D27))=0</formula>
    </cfRule>
  </conditionalFormatting>
  <conditionalFormatting sqref="I7:I8 C8:E8">
    <cfRule type="containsBlanks" dxfId="1" priority="3">
      <formula>LEN(TRIM(C7))=0</formula>
    </cfRule>
  </conditionalFormatting>
  <conditionalFormatting sqref="M5:M6">
    <cfRule type="containsBlanks" dxfId="0" priority="1">
      <formula>LEN(TRIM(M5))=0</formula>
    </cfRule>
  </conditionalFormatting>
  <dataValidations count="7">
    <dataValidation type="list" allowBlank="1" showInputMessage="1" showErrorMessage="1" sqref="C38:C43 J54:J65536 J1:J2 J44:J52 J35:J37 J5:J26" xr:uid="{00000000-0002-0000-0600-000000000000}">
      <formula1>"A,B,C,D,E,F,G,H"</formula1>
    </dataValidation>
    <dataValidation imeMode="on" allowBlank="1" showInputMessage="1" showErrorMessage="1" sqref="I36 C8 H10 F24:G24 H8 D9:G9 D37:E43 D26:E35 D14:G14" xr:uid="{00000000-0002-0000-0600-000001000000}"/>
    <dataValidation imeMode="off" allowBlank="1" showInputMessage="1" showErrorMessage="1" sqref="I10:I11 I16:I24 C11:G11 I27:J34 I38:J43" xr:uid="{00000000-0002-0000-0600-000002000000}"/>
    <dataValidation type="list" allowBlank="1" showInputMessage="1" showErrorMessage="1" prompt="選択してください" sqref="H16:H24 H27:H34 H38:H43" xr:uid="{00000000-0002-0000-0600-000003000000}">
      <formula1>"①, ②, ③"</formula1>
    </dataValidation>
    <dataValidation imeMode="hiragana" allowBlank="1" showInputMessage="1" showErrorMessage="1" sqref="C10:G10 C12:G13 D16:G23 F38:G43 F27:G35" xr:uid="{00000000-0002-0000-0600-000004000000}"/>
    <dataValidation type="list" allowBlank="1" showInputMessage="1" showErrorMessage="1" prompt="選択してください" sqref="I12:I13" xr:uid="{00000000-0002-0000-0600-000005000000}">
      <formula1>"教職員, 外部指導者"</formula1>
    </dataValidation>
    <dataValidation type="list" allowBlank="1" showInputMessage="1" showErrorMessage="1" sqref="C16:C22" xr:uid="{00000000-0002-0000-0600-000006000000}">
      <formula1>"○"</formula1>
    </dataValidation>
  </dataValidations>
  <printOptions horizontalCentered="1"/>
  <pageMargins left="0.59055118110236227" right="0.59055118110236227" top="0.39370078740157483" bottom="0.19685039370078741" header="0.51181102362204722" footer="0.19685039370078741"/>
  <pageSetup paperSize="9" scale="80" orientation="portrait" horizontalDpi="4294967292" verticalDpi="4294967292" r:id="rId1"/>
  <headerFooter alignWithMargins="0"/>
  <drawing r:id="rId2"/>
  <legacyDrawing r:id="rId3"/>
  <controls>
    <mc:AlternateContent xmlns:mc="http://schemas.openxmlformats.org/markup-compatibility/2006">
      <mc:Choice Requires="x14">
        <control shapeId="35841" r:id="rId4" name="CheckBox1">
          <controlPr defaultSize="0" autoLine="0" r:id="rId5">
            <anchor moveWithCells="1">
              <from>
                <xdr:col>3</xdr:col>
                <xdr:colOff>144780</xdr:colOff>
                <xdr:row>23</xdr:row>
                <xdr:rowOff>175260</xdr:rowOff>
              </from>
              <to>
                <xdr:col>3</xdr:col>
                <xdr:colOff>327660</xdr:colOff>
                <xdr:row>25</xdr:row>
                <xdr:rowOff>7620</xdr:rowOff>
              </to>
            </anchor>
          </controlPr>
        </control>
      </mc:Choice>
      <mc:Fallback>
        <control shapeId="35841" r:id="rId4" name="CheckBox1"/>
      </mc:Fallback>
    </mc:AlternateContent>
    <mc:AlternateContent xmlns:mc="http://schemas.openxmlformats.org/markup-compatibility/2006">
      <mc:Choice Requires="x14">
        <control shapeId="35842" r:id="rId6" name="CheckBox2">
          <controlPr defaultSize="0" autoLine="0" r:id="rId7">
            <anchor moveWithCells="1">
              <from>
                <xdr:col>3</xdr:col>
                <xdr:colOff>60960</xdr:colOff>
                <xdr:row>35</xdr:row>
                <xdr:rowOff>0</xdr:rowOff>
              </from>
              <to>
                <xdr:col>3</xdr:col>
                <xdr:colOff>251460</xdr:colOff>
                <xdr:row>35</xdr:row>
                <xdr:rowOff>198120</xdr:rowOff>
              </to>
            </anchor>
          </controlPr>
        </control>
      </mc:Choice>
      <mc:Fallback>
        <control shapeId="35842" r:id="rId6" name="CheckBox2"/>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0"/>
    <pageSetUpPr fitToPage="1"/>
  </sheetPr>
  <dimension ref="A1:L52"/>
  <sheetViews>
    <sheetView showGridLines="0" view="pageBreakPreview" zoomScaleNormal="100" zoomScaleSheetLayoutView="100" workbookViewId="0">
      <selection activeCell="F7" sqref="F7:G7"/>
    </sheetView>
  </sheetViews>
  <sheetFormatPr defaultColWidth="9" defaultRowHeight="18" customHeight="1"/>
  <cols>
    <col min="1" max="2" width="5.6640625" style="3" customWidth="1"/>
    <col min="3" max="5" width="16.6640625" style="1" customWidth="1"/>
    <col min="6" max="6" width="7.44140625" style="1" bestFit="1" customWidth="1"/>
    <col min="7" max="7" width="16.44140625" style="1" bestFit="1" customWidth="1"/>
    <col min="8" max="8" width="12.6640625" style="1" customWidth="1"/>
    <col min="9" max="9" width="5.21875" style="1" bestFit="1" customWidth="1"/>
    <col min="10" max="12" width="6.88671875" style="3" customWidth="1"/>
    <col min="13" max="13" width="5.44140625" style="1" customWidth="1"/>
    <col min="14" max="16384" width="9" style="1"/>
  </cols>
  <sheetData>
    <row r="1" spans="1:12" ht="18" customHeight="1">
      <c r="A1" s="399" t="s">
        <v>131</v>
      </c>
      <c r="B1" s="399"/>
      <c r="F1" s="338" t="s">
        <v>117</v>
      </c>
      <c r="G1" s="339"/>
      <c r="H1" s="340"/>
      <c r="J1" s="1"/>
      <c r="K1" s="1"/>
      <c r="L1" s="1"/>
    </row>
    <row r="2" spans="1:12" ht="18" customHeight="1" thickBot="1">
      <c r="F2" s="341" t="str">
        <f>"参加負担金　"&amp;$K$5&amp;"円×"&amp;K6&amp;"人＝"&amp;K5*K6&amp;"円"</f>
        <v>参加負担金　600円×0人＝0円</v>
      </c>
      <c r="G2" s="342"/>
      <c r="H2" s="343"/>
      <c r="J2" s="1"/>
      <c r="K2" s="1"/>
      <c r="L2" s="1"/>
    </row>
    <row r="3" spans="1:12" ht="3.75" customHeight="1">
      <c r="G3" s="27"/>
      <c r="H3" s="27"/>
      <c r="I3" s="321" t="s">
        <v>54</v>
      </c>
      <c r="J3" s="321"/>
      <c r="K3" s="1"/>
      <c r="L3" s="1"/>
    </row>
    <row r="4" spans="1:12" ht="19.5" customHeight="1" thickBot="1">
      <c r="A4" s="1"/>
      <c r="B4" s="19"/>
      <c r="C4" s="422" t="str">
        <f ca="1">総体男子!B5 &amp; 総体男子!C5 &amp; 総体男子!D5</f>
        <v>第73回大分県高等学校総合体育大会バドミントン競技大会参加申込書</v>
      </c>
      <c r="D4" s="422"/>
      <c r="E4" s="422"/>
      <c r="F4" s="422"/>
      <c r="G4" s="422"/>
      <c r="H4" s="19"/>
      <c r="I4" s="321"/>
      <c r="J4" s="321"/>
      <c r="K4" s="4"/>
      <c r="L4" s="4"/>
    </row>
    <row r="5" spans="1:12" ht="24.75" customHeight="1" thickBot="1">
      <c r="A5" s="1"/>
      <c r="B5" s="19"/>
      <c r="C5" s="401" t="s">
        <v>99</v>
      </c>
      <c r="D5" s="401"/>
      <c r="E5" s="401"/>
      <c r="F5" s="401"/>
      <c r="G5" s="401"/>
      <c r="H5" s="405" t="str">
        <f>総体女子!J6</f>
        <v>女子</v>
      </c>
      <c r="I5" s="321"/>
      <c r="J5" s="321"/>
      <c r="K5" s="7">
        <v>600</v>
      </c>
      <c r="L5" s="1" t="s">
        <v>53</v>
      </c>
    </row>
    <row r="6" spans="1:12" ht="12.75" customHeight="1" thickBot="1">
      <c r="H6" s="406"/>
      <c r="I6" s="5"/>
      <c r="J6" s="6" t="s">
        <v>7</v>
      </c>
      <c r="K6" s="7">
        <f>総体男子!M6</f>
        <v>0</v>
      </c>
      <c r="L6" s="1" t="s">
        <v>8</v>
      </c>
    </row>
    <row r="7" spans="1:12" ht="42" customHeight="1" thickBot="1">
      <c r="A7" s="390" t="s">
        <v>9</v>
      </c>
      <c r="B7" s="391"/>
      <c r="C7" s="92">
        <f>総体女子!C8:D8</f>
        <v>0</v>
      </c>
      <c r="D7" s="153"/>
      <c r="E7" s="154" t="s">
        <v>121</v>
      </c>
      <c r="F7" s="407">
        <f>総体女子!I8</f>
        <v>0</v>
      </c>
      <c r="G7" s="408"/>
      <c r="H7" s="152"/>
      <c r="J7" s="1"/>
      <c r="K7" s="1"/>
      <c r="L7" s="1"/>
    </row>
    <row r="8" spans="1:12" ht="13.5" customHeight="1">
      <c r="A8" s="8"/>
      <c r="B8" s="8"/>
      <c r="C8" s="28"/>
      <c r="D8" s="28"/>
      <c r="E8" s="28"/>
      <c r="G8" s="20" t="s">
        <v>57</v>
      </c>
      <c r="J8" s="1"/>
      <c r="K8" s="1"/>
      <c r="L8" s="1"/>
    </row>
    <row r="9" spans="1:12" ht="21" customHeight="1">
      <c r="A9" s="329" t="s">
        <v>50</v>
      </c>
      <c r="B9" s="382"/>
      <c r="C9" s="402">
        <f>総体女子!C10:F10</f>
        <v>0</v>
      </c>
      <c r="D9" s="403"/>
      <c r="E9" s="404"/>
      <c r="F9" s="11" t="s">
        <v>51</v>
      </c>
      <c r="G9" s="11">
        <f>総体女子!I10</f>
        <v>0</v>
      </c>
      <c r="J9" s="1"/>
      <c r="K9" s="1"/>
      <c r="L9" s="1"/>
    </row>
    <row r="10" spans="1:12" ht="21" customHeight="1">
      <c r="A10" s="324" t="s">
        <v>58</v>
      </c>
      <c r="B10" s="374"/>
      <c r="C10" s="395">
        <f>総体女子!C11:F11</f>
        <v>0</v>
      </c>
      <c r="D10" s="396"/>
      <c r="E10" s="397"/>
      <c r="F10" s="29" t="s">
        <v>52</v>
      </c>
      <c r="G10" s="29">
        <f>総体女子!I11</f>
        <v>0</v>
      </c>
      <c r="H10" s="30" t="s">
        <v>12</v>
      </c>
      <c r="J10" s="1"/>
      <c r="K10" s="1"/>
      <c r="L10" s="1"/>
    </row>
    <row r="11" spans="1:12" ht="21" customHeight="1">
      <c r="A11" s="390" t="s">
        <v>2</v>
      </c>
      <c r="B11" s="391"/>
      <c r="C11" s="387">
        <f>総体女子!C12:F12</f>
        <v>0</v>
      </c>
      <c r="D11" s="388"/>
      <c r="E11" s="389"/>
      <c r="F11" s="31" t="s">
        <v>10</v>
      </c>
      <c r="G11" s="32">
        <f>総体女子!I12</f>
        <v>0</v>
      </c>
      <c r="H11" s="33"/>
      <c r="J11" s="9"/>
      <c r="K11" s="9" t="s">
        <v>11</v>
      </c>
      <c r="L11" s="9"/>
    </row>
    <row r="12" spans="1:12" ht="21" customHeight="1">
      <c r="A12" s="361" t="s">
        <v>1</v>
      </c>
      <c r="B12" s="385"/>
      <c r="C12" s="387">
        <f>総体女子!C13:F13</f>
        <v>0</v>
      </c>
      <c r="D12" s="388"/>
      <c r="E12" s="389"/>
      <c r="F12" s="31" t="s">
        <v>10</v>
      </c>
      <c r="G12" s="32">
        <f>総体女子!I13</f>
        <v>0</v>
      </c>
      <c r="H12" s="33"/>
      <c r="J12" s="9"/>
      <c r="K12" s="10" t="s">
        <v>42</v>
      </c>
      <c r="L12" s="9"/>
    </row>
    <row r="13" spans="1:12" ht="21" customHeight="1">
      <c r="C13" s="15" t="s">
        <v>24</v>
      </c>
      <c r="D13" s="15"/>
      <c r="E13" s="34"/>
      <c r="F13" s="3"/>
    </row>
    <row r="14" spans="1:12" ht="21" customHeight="1">
      <c r="A14" s="11"/>
      <c r="B14" s="30" t="s">
        <v>35</v>
      </c>
      <c r="C14" s="35" t="s">
        <v>4</v>
      </c>
      <c r="D14" s="36"/>
      <c r="E14" s="37" t="s">
        <v>3</v>
      </c>
      <c r="F14" s="30" t="s">
        <v>0</v>
      </c>
      <c r="G14" s="38" t="s">
        <v>56</v>
      </c>
      <c r="H14" s="30" t="s">
        <v>12</v>
      </c>
      <c r="I14" s="12"/>
      <c r="J14" s="13" t="s">
        <v>13</v>
      </c>
      <c r="K14" s="13" t="s">
        <v>14</v>
      </c>
      <c r="L14" s="13" t="s">
        <v>15</v>
      </c>
    </row>
    <row r="15" spans="1:12" ht="18.45" customHeight="1">
      <c r="A15" s="39"/>
      <c r="B15" s="31">
        <v>1</v>
      </c>
      <c r="C15" s="40"/>
      <c r="D15" s="41"/>
      <c r="E15" s="42"/>
      <c r="F15" s="11"/>
      <c r="G15" s="43"/>
      <c r="H15" s="33"/>
      <c r="I15" s="14"/>
      <c r="J15" s="13" t="s">
        <v>76</v>
      </c>
      <c r="K15" s="13"/>
      <c r="L15" s="13"/>
    </row>
    <row r="16" spans="1:12" ht="18.45" customHeight="1">
      <c r="A16" s="39" t="s">
        <v>16</v>
      </c>
      <c r="B16" s="31">
        <v>2</v>
      </c>
      <c r="C16" s="44"/>
      <c r="D16" s="45"/>
      <c r="E16" s="46"/>
      <c r="F16" s="31"/>
      <c r="G16" s="47"/>
      <c r="H16" s="33"/>
      <c r="I16" s="14"/>
      <c r="J16" s="13" t="s">
        <v>77</v>
      </c>
      <c r="K16" s="13"/>
      <c r="L16" s="13"/>
    </row>
    <row r="17" spans="1:12" ht="18.45" customHeight="1">
      <c r="A17" s="39"/>
      <c r="B17" s="31">
        <v>3</v>
      </c>
      <c r="C17" s="48"/>
      <c r="D17" s="49"/>
      <c r="E17" s="50"/>
      <c r="F17" s="51"/>
      <c r="G17" s="52"/>
      <c r="H17" s="33"/>
      <c r="I17" s="14"/>
      <c r="J17" s="13" t="s">
        <v>78</v>
      </c>
      <c r="K17" s="13"/>
      <c r="L17" s="13"/>
    </row>
    <row r="18" spans="1:12" ht="18.45" customHeight="1">
      <c r="A18" s="39"/>
      <c r="B18" s="31">
        <v>4</v>
      </c>
      <c r="C18" s="44"/>
      <c r="D18" s="45"/>
      <c r="E18" s="46"/>
      <c r="F18" s="53"/>
      <c r="G18" s="52"/>
      <c r="H18" s="33"/>
      <c r="I18" s="14"/>
      <c r="J18" s="13" t="s">
        <v>79</v>
      </c>
      <c r="K18" s="13"/>
      <c r="L18" s="13"/>
    </row>
    <row r="19" spans="1:12" ht="18.45" customHeight="1">
      <c r="A19" s="39"/>
      <c r="B19" s="31">
        <v>5</v>
      </c>
      <c r="C19" s="44"/>
      <c r="D19" s="45"/>
      <c r="E19" s="46"/>
      <c r="F19" s="53"/>
      <c r="G19" s="52"/>
      <c r="H19" s="33"/>
      <c r="I19" s="14"/>
      <c r="J19" s="13" t="s">
        <v>80</v>
      </c>
      <c r="K19" s="13"/>
      <c r="L19" s="13"/>
    </row>
    <row r="20" spans="1:12" ht="18.45" customHeight="1">
      <c r="A20" s="39" t="s">
        <v>21</v>
      </c>
      <c r="B20" s="31">
        <v>6</v>
      </c>
      <c r="C20" s="44"/>
      <c r="D20" s="45"/>
      <c r="E20" s="46"/>
      <c r="F20" s="53"/>
      <c r="G20" s="52"/>
      <c r="H20" s="33"/>
      <c r="I20" s="14"/>
      <c r="J20" s="13" t="s">
        <v>81</v>
      </c>
      <c r="K20" s="13"/>
      <c r="L20" s="13"/>
    </row>
    <row r="21" spans="1:12" ht="18.45" customHeight="1">
      <c r="A21" s="39"/>
      <c r="B21" s="31">
        <v>7</v>
      </c>
      <c r="C21" s="44"/>
      <c r="D21" s="45"/>
      <c r="E21" s="46"/>
      <c r="F21" s="53"/>
      <c r="G21" s="52"/>
      <c r="H21" s="33"/>
      <c r="I21" s="14"/>
      <c r="J21" s="13" t="s">
        <v>82</v>
      </c>
      <c r="K21" s="13"/>
      <c r="L21" s="13"/>
    </row>
    <row r="22" spans="1:12" ht="18.45" customHeight="1">
      <c r="A22" s="54"/>
      <c r="B22" s="31" t="s">
        <v>36</v>
      </c>
      <c r="C22" s="44"/>
      <c r="D22" s="45"/>
      <c r="E22" s="46"/>
      <c r="F22" s="53"/>
      <c r="G22" s="55"/>
      <c r="H22" s="33"/>
      <c r="I22" s="14"/>
      <c r="J22" s="13" t="s">
        <v>83</v>
      </c>
      <c r="K22" s="13"/>
      <c r="L22" s="13"/>
    </row>
    <row r="23" spans="1:12" ht="21" customHeight="1">
      <c r="F23" s="16"/>
    </row>
    <row r="24" spans="1:12" ht="21" customHeight="1">
      <c r="A24" s="392" t="s">
        <v>75</v>
      </c>
      <c r="B24" s="141" t="s">
        <v>35</v>
      </c>
      <c r="C24" s="361" t="s">
        <v>133</v>
      </c>
      <c r="D24" s="386"/>
      <c r="E24" s="156"/>
      <c r="F24" s="59"/>
      <c r="G24" s="167" t="s">
        <v>122</v>
      </c>
      <c r="H24" s="168">
        <f>COUNTA(総体女子!D27:D34)/2+COUNTA(別枠女子!D27:D34)/2</f>
        <v>0</v>
      </c>
      <c r="I24" s="59"/>
      <c r="J24" s="13" t="s">
        <v>13</v>
      </c>
      <c r="K24" s="13" t="s">
        <v>14</v>
      </c>
      <c r="L24" s="13" t="s">
        <v>15</v>
      </c>
    </row>
    <row r="25" spans="1:12" ht="7.2" customHeight="1">
      <c r="A25" s="393"/>
      <c r="B25" s="56"/>
      <c r="C25" s="57"/>
      <c r="D25" s="36"/>
      <c r="E25" s="155"/>
      <c r="F25" s="67"/>
      <c r="G25" s="58"/>
      <c r="H25" s="87"/>
      <c r="I25" s="59"/>
      <c r="J25" s="13"/>
      <c r="K25" s="13"/>
      <c r="L25" s="13"/>
    </row>
    <row r="26" spans="1:12" ht="21" customHeight="1">
      <c r="A26" s="393"/>
      <c r="B26" s="177" t="str">
        <f>IF(C26="","","1/" &amp; $H$24)</f>
        <v/>
      </c>
      <c r="C26" s="157" t="str">
        <f>IF(総体女子!D27="","",(総体女子!D27 &amp; " " &amp; 総体女子!E27 &amp; "("&amp;総体女子!$I$8&amp;")"&amp;総体女子!H27))</f>
        <v/>
      </c>
      <c r="D26" s="158"/>
      <c r="E26" s="159"/>
      <c r="F26" s="158"/>
      <c r="G26" s="160"/>
      <c r="H26" s="61"/>
      <c r="I26" s="62"/>
      <c r="J26" s="13"/>
      <c r="K26" s="13" t="s">
        <v>84</v>
      </c>
      <c r="L26" s="13"/>
    </row>
    <row r="27" spans="1:12" ht="21" customHeight="1">
      <c r="A27" s="393"/>
      <c r="B27" s="178"/>
      <c r="C27" s="161" t="str">
        <f>IF(総体女子!D28="","",(総体女子!D28 &amp; " " &amp; 総体女子!E28 &amp; "("&amp;総体女子!$I$8&amp;")"&amp;総体女子!H28))</f>
        <v/>
      </c>
      <c r="D27" s="162"/>
      <c r="E27" s="106"/>
      <c r="F27" s="66"/>
      <c r="G27" s="163"/>
      <c r="H27" s="64"/>
      <c r="I27" s="62"/>
      <c r="J27" s="13"/>
      <c r="K27" s="13" t="s">
        <v>85</v>
      </c>
      <c r="L27" s="13"/>
    </row>
    <row r="28" spans="1:12" ht="7.2" customHeight="1">
      <c r="A28" s="393"/>
      <c r="B28" s="293"/>
      <c r="C28" s="294"/>
      <c r="E28" s="175"/>
      <c r="G28" s="176"/>
      <c r="H28" s="62"/>
      <c r="I28" s="62"/>
      <c r="J28" s="13"/>
      <c r="K28" s="13"/>
      <c r="L28" s="13"/>
    </row>
    <row r="29" spans="1:12" ht="21" customHeight="1">
      <c r="A29" s="393"/>
      <c r="B29" s="177" t="str">
        <f>IF(C29="","","2/" &amp; $H$24)</f>
        <v/>
      </c>
      <c r="C29" s="157" t="str">
        <f>IF(総体女子!D29="","",(総体女子!D29 &amp; " " &amp; 総体女子!E29 &amp; "("&amp;総体女子!$I$8&amp;")"&amp;総体女子!H29))</f>
        <v/>
      </c>
      <c r="D29" s="158"/>
      <c r="E29" s="159"/>
      <c r="F29" s="158"/>
      <c r="G29" s="160"/>
      <c r="H29" s="61"/>
      <c r="I29" s="62"/>
      <c r="J29" s="13"/>
      <c r="K29" s="13" t="s">
        <v>86</v>
      </c>
      <c r="L29" s="13"/>
    </row>
    <row r="30" spans="1:12" ht="21" customHeight="1">
      <c r="A30" s="393"/>
      <c r="B30" s="178"/>
      <c r="C30" s="161" t="str">
        <f>IF(総体女子!D30="","",(総体女子!D30 &amp; " " &amp; 総体女子!E30 &amp; "("&amp;総体女子!$I$8&amp;")"&amp;総体女子!H30))</f>
        <v/>
      </c>
      <c r="D30" s="162"/>
      <c r="E30" s="164"/>
      <c r="F30" s="165"/>
      <c r="G30" s="165"/>
      <c r="H30" s="65"/>
      <c r="I30" s="62"/>
      <c r="J30" s="13"/>
      <c r="K30" s="13" t="s">
        <v>87</v>
      </c>
      <c r="L30" s="13"/>
    </row>
    <row r="31" spans="1:12" ht="7.2" customHeight="1">
      <c r="A31" s="393"/>
      <c r="B31" s="293"/>
      <c r="C31" s="294"/>
      <c r="E31" s="175"/>
      <c r="F31" s="176"/>
      <c r="G31" s="176"/>
      <c r="H31" s="62"/>
      <c r="I31" s="62"/>
      <c r="J31" s="13"/>
      <c r="K31" s="13"/>
      <c r="L31" s="13"/>
    </row>
    <row r="32" spans="1:12" ht="21" customHeight="1">
      <c r="A32" s="393"/>
      <c r="B32" s="177" t="str">
        <f>IF(C32="","","3/" &amp; $H$24)</f>
        <v/>
      </c>
      <c r="C32" s="157" t="str">
        <f>IF(総体女子!D31="","",(総体女子!D31 &amp; " " &amp; 総体女子!E31 &amp; "("&amp;総体女子!$I$8&amp;")"&amp;総体女子!H31))</f>
        <v/>
      </c>
      <c r="D32" s="158"/>
      <c r="E32" s="159"/>
      <c r="F32" s="158"/>
      <c r="G32" s="160"/>
      <c r="H32" s="61"/>
      <c r="I32" s="62"/>
      <c r="J32" s="13"/>
      <c r="K32" s="13" t="s">
        <v>88</v>
      </c>
      <c r="L32" s="13"/>
    </row>
    <row r="33" spans="1:12" ht="21" customHeight="1">
      <c r="A33" s="393"/>
      <c r="B33" s="178"/>
      <c r="C33" s="161" t="str">
        <f>IF(総体女子!D32="","",(総体女子!D32 &amp; " " &amp; 総体女子!E32 &amp; "("&amp;総体女子!$I$8&amp;")"&amp;総体女子!H32))</f>
        <v/>
      </c>
      <c r="D33" s="162"/>
      <c r="E33" s="164"/>
      <c r="F33" s="162"/>
      <c r="G33" s="165"/>
      <c r="H33" s="65"/>
      <c r="I33" s="62"/>
      <c r="J33" s="13"/>
      <c r="K33" s="13" t="s">
        <v>89</v>
      </c>
      <c r="L33" s="13"/>
    </row>
    <row r="34" spans="1:12" ht="7.2" customHeight="1">
      <c r="A34" s="393"/>
      <c r="B34" s="293"/>
      <c r="C34" s="294"/>
      <c r="E34" s="175"/>
      <c r="G34" s="176"/>
      <c r="H34" s="62"/>
      <c r="I34" s="62"/>
      <c r="J34" s="13"/>
      <c r="K34" s="13"/>
      <c r="L34" s="13"/>
    </row>
    <row r="35" spans="1:12" ht="21" customHeight="1">
      <c r="A35" s="393"/>
      <c r="B35" s="177" t="str">
        <f>IF(C35="","","4/" &amp; $H$24)</f>
        <v/>
      </c>
      <c r="C35" s="157" t="str">
        <f>IF(総体女子!D33="","",(総体女子!D33 &amp; " " &amp; 総体女子!E33 &amp; "("&amp;総体女子!$I$8&amp;")"&amp;総体女子!H33))</f>
        <v/>
      </c>
      <c r="D35" s="158"/>
      <c r="E35" s="159"/>
      <c r="F35" s="158"/>
      <c r="G35" s="160"/>
      <c r="H35" s="61"/>
      <c r="I35" s="62"/>
      <c r="J35" s="13"/>
      <c r="K35" s="13" t="s">
        <v>90</v>
      </c>
      <c r="L35" s="13"/>
    </row>
    <row r="36" spans="1:12" ht="21" customHeight="1">
      <c r="A36" s="394"/>
      <c r="B36" s="178"/>
      <c r="C36" s="166" t="str">
        <f>IF(総体女子!D34="","",(総体女子!D34 &amp; " " &amp; 総体女子!E34 &amp; "("&amp;総体女子!$I$8&amp;")"&amp;総体女子!H34))</f>
        <v/>
      </c>
      <c r="D36" s="66"/>
      <c r="E36" s="106"/>
      <c r="F36" s="66"/>
      <c r="G36" s="163"/>
      <c r="H36" s="64"/>
      <c r="I36" s="62"/>
      <c r="J36" s="13"/>
      <c r="K36" s="13" t="s">
        <v>91</v>
      </c>
      <c r="L36" s="13"/>
    </row>
    <row r="37" spans="1:12" ht="21" customHeight="1"/>
    <row r="38" spans="1:12" ht="21" customHeight="1">
      <c r="A38" s="392" t="s">
        <v>115</v>
      </c>
      <c r="B38" s="31" t="s">
        <v>35</v>
      </c>
      <c r="C38" s="361" t="s">
        <v>133</v>
      </c>
      <c r="D38" s="386"/>
      <c r="E38" s="171"/>
      <c r="F38" s="172"/>
      <c r="G38" s="169" t="s">
        <v>123</v>
      </c>
      <c r="H38" s="170">
        <f>COUNTA(総体女子!D38:D43)+COUNTA(別枠女子!D38:D43)</f>
        <v>0</v>
      </c>
      <c r="I38" s="59"/>
      <c r="J38" s="13" t="s">
        <v>13</v>
      </c>
      <c r="K38" s="13" t="s">
        <v>14</v>
      </c>
      <c r="L38" s="13" t="s">
        <v>15</v>
      </c>
    </row>
    <row r="39" spans="1:12" ht="7.2" customHeight="1">
      <c r="A39" s="393"/>
      <c r="B39" s="31"/>
      <c r="C39" s="259"/>
      <c r="D39" s="230"/>
      <c r="E39" s="173"/>
      <c r="F39" s="231"/>
      <c r="G39" s="297"/>
      <c r="H39" s="174"/>
      <c r="I39" s="59"/>
      <c r="J39" s="13"/>
      <c r="K39" s="13"/>
      <c r="L39" s="13"/>
    </row>
    <row r="40" spans="1:12" ht="21" customHeight="1">
      <c r="A40" s="350"/>
      <c r="B40" s="31" t="str">
        <f>IF(総体女子!D38="","",RIGHT(L40,1) &amp; "/" &amp; $H$38)</f>
        <v/>
      </c>
      <c r="C40" s="409" t="str">
        <f>IF(総体女子!D38="","",(総体女子!D38 &amp; " " &amp;総体女子!E38 &amp; "("&amp;総体女子!$I$8&amp;")" &amp; 総体女子!H38 &amp; 総体女子!C38))</f>
        <v/>
      </c>
      <c r="D40" s="410"/>
      <c r="E40" s="410"/>
      <c r="F40" s="410"/>
      <c r="G40" s="410"/>
      <c r="H40" s="69"/>
      <c r="I40" s="62"/>
      <c r="J40" s="13"/>
      <c r="K40" s="13"/>
      <c r="L40" s="13" t="s">
        <v>92</v>
      </c>
    </row>
    <row r="41" spans="1:12" ht="7.2" customHeight="1">
      <c r="A41" s="350"/>
      <c r="B41" s="31"/>
      <c r="C41" s="181"/>
      <c r="D41" s="241"/>
      <c r="E41" s="241"/>
      <c r="F41" s="241"/>
      <c r="G41" s="241"/>
      <c r="H41" s="69"/>
      <c r="I41" s="62"/>
      <c r="J41" s="13"/>
      <c r="K41" s="13"/>
      <c r="L41" s="13"/>
    </row>
    <row r="42" spans="1:12" ht="21" customHeight="1">
      <c r="A42" s="350"/>
      <c r="B42" s="31" t="str">
        <f>IF(総体女子!D39="","",RIGHT(L42,1) &amp; "/" &amp; $H$38)</f>
        <v/>
      </c>
      <c r="C42" s="409" t="str">
        <f>IF(総体女子!D39="","",(総体女子!D39 &amp; " " &amp;総体女子!E39 &amp; "("&amp;総体女子!$I$8&amp;")" &amp; 総体女子!H39 &amp; 総体女子!C39))</f>
        <v/>
      </c>
      <c r="D42" s="410"/>
      <c r="E42" s="410"/>
      <c r="F42" s="410"/>
      <c r="G42" s="410"/>
      <c r="H42" s="69"/>
      <c r="I42" s="62"/>
      <c r="J42" s="13"/>
      <c r="K42" s="13"/>
      <c r="L42" s="13" t="s">
        <v>93</v>
      </c>
    </row>
    <row r="43" spans="1:12" ht="7.2" customHeight="1">
      <c r="A43" s="350"/>
      <c r="B43" s="31"/>
      <c r="C43" s="181"/>
      <c r="D43" s="241"/>
      <c r="E43" s="241"/>
      <c r="F43" s="241"/>
      <c r="G43" s="241"/>
      <c r="H43" s="69"/>
      <c r="I43" s="62"/>
      <c r="J43" s="13"/>
      <c r="K43" s="13"/>
      <c r="L43" s="13"/>
    </row>
    <row r="44" spans="1:12" ht="21" customHeight="1">
      <c r="A44" s="350"/>
      <c r="B44" s="31" t="str">
        <f>IF(総体女子!D40="","",RIGHT(L44,1) &amp; "/" &amp; $H$38)</f>
        <v/>
      </c>
      <c r="C44" s="409" t="str">
        <f>IF(総体女子!D40="","",(総体女子!D40 &amp; " " &amp;総体女子!E40 &amp; "("&amp;総体女子!$I$8&amp;")" &amp; 総体女子!H40 &amp; 総体女子!C40))</f>
        <v/>
      </c>
      <c r="D44" s="410"/>
      <c r="E44" s="410"/>
      <c r="F44" s="410"/>
      <c r="G44" s="410"/>
      <c r="H44" s="69"/>
      <c r="I44" s="62"/>
      <c r="J44" s="13"/>
      <c r="K44" s="13"/>
      <c r="L44" s="13" t="s">
        <v>94</v>
      </c>
    </row>
    <row r="45" spans="1:12" ht="7.2" customHeight="1">
      <c r="A45" s="350"/>
      <c r="B45" s="31"/>
      <c r="C45" s="181"/>
      <c r="D45" s="241"/>
      <c r="E45" s="241"/>
      <c r="F45" s="241"/>
      <c r="G45" s="241"/>
      <c r="H45" s="69"/>
      <c r="I45" s="62"/>
      <c r="J45" s="13"/>
      <c r="K45" s="13"/>
      <c r="L45" s="13"/>
    </row>
    <row r="46" spans="1:12" ht="21" customHeight="1">
      <c r="A46" s="350"/>
      <c r="B46" s="31" t="str">
        <f>IF(総体女子!D41="","",RIGHT(L46,1) &amp; "/" &amp; $H$38)</f>
        <v/>
      </c>
      <c r="C46" s="409" t="str">
        <f>IF(総体女子!D41="","",(総体女子!D41 &amp; " " &amp;総体女子!E41 &amp; "("&amp;総体女子!$I$8&amp;")" &amp; 総体女子!H41 &amp; 総体女子!C41))</f>
        <v/>
      </c>
      <c r="D46" s="410"/>
      <c r="E46" s="410"/>
      <c r="F46" s="410"/>
      <c r="G46" s="410"/>
      <c r="H46" s="69"/>
      <c r="I46" s="62"/>
      <c r="J46" s="13"/>
      <c r="K46" s="13"/>
      <c r="L46" s="13" t="s">
        <v>95</v>
      </c>
    </row>
    <row r="47" spans="1:12" ht="7.2" customHeight="1">
      <c r="A47" s="350"/>
      <c r="B47" s="31"/>
      <c r="C47" s="181"/>
      <c r="D47" s="241"/>
      <c r="E47" s="241"/>
      <c r="F47" s="241"/>
      <c r="G47" s="241"/>
      <c r="H47" s="69"/>
      <c r="I47" s="62"/>
      <c r="J47" s="13"/>
      <c r="K47" s="13"/>
      <c r="L47" s="13"/>
    </row>
    <row r="48" spans="1:12" ht="21" customHeight="1">
      <c r="A48" s="350"/>
      <c r="B48" s="31" t="str">
        <f>IF(総体女子!D42="","",RIGHT(L48,1) &amp; "/" &amp; $H$38)</f>
        <v/>
      </c>
      <c r="C48" s="409" t="str">
        <f>IF(総体女子!D42="","",(総体女子!D42 &amp; " " &amp;総体女子!E42 &amp; "("&amp;総体女子!$I$8&amp;")" &amp; 総体女子!H42 &amp; 総体女子!C42))</f>
        <v/>
      </c>
      <c r="D48" s="410"/>
      <c r="E48" s="410"/>
      <c r="F48" s="410"/>
      <c r="G48" s="410"/>
      <c r="H48" s="69"/>
      <c r="I48" s="62"/>
      <c r="J48" s="13"/>
      <c r="K48" s="13"/>
      <c r="L48" s="13" t="s">
        <v>96</v>
      </c>
    </row>
    <row r="49" spans="1:12" ht="7.2" customHeight="1">
      <c r="A49" s="350"/>
      <c r="B49" s="31"/>
      <c r="C49" s="181"/>
      <c r="D49" s="241"/>
      <c r="E49" s="241"/>
      <c r="F49" s="241"/>
      <c r="G49" s="241"/>
      <c r="H49" s="69"/>
      <c r="I49" s="62"/>
      <c r="J49" s="13"/>
      <c r="K49" s="13"/>
      <c r="L49" s="13"/>
    </row>
    <row r="50" spans="1:12" ht="24" customHeight="1">
      <c r="A50" s="351"/>
      <c r="B50" s="31" t="str">
        <f>IF(総体女子!D43="","",RIGHT(L50,1) &amp; "/" &amp; $H$38)</f>
        <v/>
      </c>
      <c r="C50" s="409" t="str">
        <f>IF(総体女子!D43="","",(総体女子!D43 &amp; " " &amp;総体女子!E43 &amp; "("&amp;総体女子!$I$8&amp;")" &amp; 総体女子!H43 &amp; 総体女子!C43))</f>
        <v/>
      </c>
      <c r="D50" s="410"/>
      <c r="E50" s="410"/>
      <c r="F50" s="410"/>
      <c r="G50" s="410"/>
      <c r="H50" s="69"/>
      <c r="I50" s="62"/>
      <c r="J50" s="13"/>
      <c r="K50" s="13"/>
      <c r="L50" s="13" t="s">
        <v>97</v>
      </c>
    </row>
    <row r="51" spans="1:12" ht="18" customHeight="1">
      <c r="A51" s="17"/>
      <c r="B51" s="18"/>
    </row>
    <row r="52" spans="1:12" ht="18" customHeight="1">
      <c r="A52" s="68"/>
      <c r="B52" s="2"/>
    </row>
  </sheetData>
  <mergeCells count="27">
    <mergeCell ref="A38:A50"/>
    <mergeCell ref="C38:D38"/>
    <mergeCell ref="C40:G40"/>
    <mergeCell ref="C42:G42"/>
    <mergeCell ref="C44:G44"/>
    <mergeCell ref="C46:G46"/>
    <mergeCell ref="C48:G48"/>
    <mergeCell ref="C50:G50"/>
    <mergeCell ref="A11:B11"/>
    <mergeCell ref="C11:E11"/>
    <mergeCell ref="A12:B12"/>
    <mergeCell ref="C12:E12"/>
    <mergeCell ref="A24:A36"/>
    <mergeCell ref="C24:D24"/>
    <mergeCell ref="A7:B7"/>
    <mergeCell ref="F7:G7"/>
    <mergeCell ref="A9:B9"/>
    <mergeCell ref="C9:E9"/>
    <mergeCell ref="A10:B10"/>
    <mergeCell ref="C10:E10"/>
    <mergeCell ref="A1:B1"/>
    <mergeCell ref="F1:H1"/>
    <mergeCell ref="F2:H2"/>
    <mergeCell ref="I3:J5"/>
    <mergeCell ref="C4:G4"/>
    <mergeCell ref="C5:G5"/>
    <mergeCell ref="H5:H6"/>
  </mergeCells>
  <phoneticPr fontId="2"/>
  <dataValidations xWindow="649" yWindow="415" count="5">
    <dataValidation imeMode="on" allowBlank="1" showInputMessage="1" showErrorMessage="1" sqref="E8 D13 C15:D22 F9 C7:C13 D7:D10 D25 C24:C50 D32:D37" xr:uid="{00000000-0002-0000-0700-000000000000}"/>
    <dataValidation imeMode="hiragana" allowBlank="1" showInputMessage="1" showErrorMessage="1" sqref="E15:E22 E26:E39" xr:uid="{00000000-0002-0000-0700-000001000000}"/>
    <dataValidation imeMode="off" allowBlank="1" showInputMessage="1" showErrorMessage="1" sqref="H11:H12 G22 H15:H50" xr:uid="{00000000-0002-0000-0700-000002000000}"/>
    <dataValidation type="list" allowBlank="1" showInputMessage="1" showErrorMessage="1" prompt="選択してください" sqref="G11:G12" xr:uid="{00000000-0002-0000-0700-000003000000}">
      <formula1>"教職員, 外部指導者"</formula1>
    </dataValidation>
    <dataValidation type="list" allowBlank="1" showInputMessage="1" showErrorMessage="1" prompt="選択してください" sqref="F15:F22 F26:F36" xr:uid="{00000000-0002-0000-0700-000004000000}">
      <formula1>"①, ②, ③"</formula1>
    </dataValidation>
  </dataValidations>
  <printOptions horizontalCentered="1"/>
  <pageMargins left="0.59055118110236227" right="0.59055118110236227" top="0.39370078740157483" bottom="0.19685039370078741" header="0.51181102362204722" footer="0.19685039370078741"/>
  <pageSetup paperSize="9" scale="94" orientation="portrait" horizontalDpi="4294967292" vertic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0"/>
  </sheetPr>
  <dimension ref="A1:L51"/>
  <sheetViews>
    <sheetView showGridLines="0" view="pageBreakPreview" topLeftCell="A10" zoomScaleNormal="100" zoomScaleSheetLayoutView="100" workbookViewId="0">
      <selection activeCell="O23" sqref="O23"/>
    </sheetView>
  </sheetViews>
  <sheetFormatPr defaultColWidth="9" defaultRowHeight="18" customHeight="1"/>
  <cols>
    <col min="1" max="2" width="5.6640625" style="3" customWidth="1"/>
    <col min="3" max="5" width="16.6640625" style="1" customWidth="1"/>
    <col min="6" max="6" width="7.44140625" style="1" bestFit="1" customWidth="1"/>
    <col min="7" max="7" width="16.44140625" style="1" bestFit="1" customWidth="1"/>
    <col min="8" max="8" width="12.6640625" style="1" customWidth="1"/>
    <col min="9" max="9" width="5.21875" style="1" bestFit="1" customWidth="1"/>
    <col min="10" max="12" width="6.88671875" style="3" customWidth="1"/>
    <col min="13" max="13" width="5.44140625" style="1" customWidth="1"/>
    <col min="14" max="16384" width="9" style="1"/>
  </cols>
  <sheetData>
    <row r="1" spans="1:12" ht="18" customHeight="1">
      <c r="A1" s="399" t="s">
        <v>132</v>
      </c>
      <c r="B1" s="399"/>
      <c r="F1" s="338" t="s">
        <v>117</v>
      </c>
      <c r="G1" s="339"/>
      <c r="H1" s="340"/>
      <c r="J1" s="1"/>
      <c r="K1" s="1"/>
      <c r="L1" s="1"/>
    </row>
    <row r="2" spans="1:12" ht="18" customHeight="1" thickBot="1">
      <c r="F2" s="341" t="str">
        <f>"参加負担金　"&amp;$K$5&amp;"円×"&amp;K6&amp;"人＝"&amp;K5*K6&amp;"円"</f>
        <v>参加負担金　600円×0人＝0円</v>
      </c>
      <c r="G2" s="342"/>
      <c r="H2" s="343"/>
      <c r="J2" s="1"/>
      <c r="K2" s="1"/>
      <c r="L2" s="1"/>
    </row>
    <row r="3" spans="1:12" ht="3.75" customHeight="1">
      <c r="G3" s="27"/>
      <c r="H3" s="27"/>
      <c r="I3" s="321" t="s">
        <v>54</v>
      </c>
      <c r="J3" s="321"/>
      <c r="K3" s="1"/>
      <c r="L3" s="1"/>
    </row>
    <row r="4" spans="1:12" ht="19.5" customHeight="1" thickBot="1">
      <c r="A4" s="1"/>
      <c r="B4" s="19"/>
      <c r="C4" s="422" t="str">
        <f ca="1">総体男子!B5 &amp; 総体男子!C5 &amp; 総体男子!D5</f>
        <v>第73回大分県高等学校総合体育大会バドミントン競技大会参加申込書</v>
      </c>
      <c r="D4" s="422"/>
      <c r="E4" s="422"/>
      <c r="F4" s="422"/>
      <c r="G4" s="422"/>
      <c r="H4" s="19"/>
      <c r="I4" s="321"/>
      <c r="J4" s="321"/>
      <c r="K4" s="4"/>
      <c r="L4" s="4"/>
    </row>
    <row r="5" spans="1:12" ht="24.75" customHeight="1" thickBot="1">
      <c r="A5" s="1"/>
      <c r="B5" s="19"/>
      <c r="C5" s="401" t="s">
        <v>110</v>
      </c>
      <c r="D5" s="401"/>
      <c r="E5" s="401"/>
      <c r="F5" s="401"/>
      <c r="G5" s="401"/>
      <c r="H5" s="405" t="str">
        <f>総体女子!J6</f>
        <v>女子</v>
      </c>
      <c r="I5" s="321"/>
      <c r="J5" s="321"/>
      <c r="K5" s="7">
        <v>600</v>
      </c>
      <c r="L5" s="1" t="s">
        <v>53</v>
      </c>
    </row>
    <row r="6" spans="1:12" ht="12.75" customHeight="1" thickBot="1">
      <c r="H6" s="406"/>
      <c r="I6" s="5"/>
      <c r="J6" s="6" t="s">
        <v>7</v>
      </c>
      <c r="K6" s="7">
        <f>総体男子!M6</f>
        <v>0</v>
      </c>
      <c r="L6" s="1" t="s">
        <v>8</v>
      </c>
    </row>
    <row r="7" spans="1:12" ht="42" customHeight="1" thickBot="1">
      <c r="A7" s="390" t="s">
        <v>9</v>
      </c>
      <c r="B7" s="391"/>
      <c r="C7" s="92">
        <f>総体女子!C8:D8</f>
        <v>0</v>
      </c>
      <c r="D7" s="153"/>
      <c r="E7" s="154" t="s">
        <v>121</v>
      </c>
      <c r="F7" s="407">
        <f>総体女子!I8</f>
        <v>0</v>
      </c>
      <c r="G7" s="408"/>
      <c r="H7" s="152"/>
      <c r="J7" s="1"/>
      <c r="K7" s="1"/>
      <c r="L7" s="1"/>
    </row>
    <row r="8" spans="1:12" ht="13.5" customHeight="1">
      <c r="A8" s="8"/>
      <c r="B8" s="8"/>
      <c r="C8" s="28"/>
      <c r="D8" s="28"/>
      <c r="E8" s="28"/>
      <c r="G8" s="20" t="s">
        <v>57</v>
      </c>
      <c r="J8" s="1"/>
      <c r="K8" s="1"/>
      <c r="L8" s="1"/>
    </row>
    <row r="9" spans="1:12" ht="21" customHeight="1">
      <c r="A9" s="329" t="s">
        <v>50</v>
      </c>
      <c r="B9" s="382"/>
      <c r="C9" s="402" t="str">
        <f>別枠男子!C10:F10</f>
        <v/>
      </c>
      <c r="D9" s="403"/>
      <c r="E9" s="404"/>
      <c r="F9" s="11" t="s">
        <v>51</v>
      </c>
      <c r="G9" s="11" t="str">
        <f>別枠男子!I10</f>
        <v/>
      </c>
      <c r="J9" s="1"/>
      <c r="K9" s="1"/>
      <c r="L9" s="1"/>
    </row>
    <row r="10" spans="1:12" ht="21" customHeight="1">
      <c r="A10" s="324" t="s">
        <v>58</v>
      </c>
      <c r="B10" s="374"/>
      <c r="C10" s="395" t="str">
        <f>別枠男子!C11:F11</f>
        <v/>
      </c>
      <c r="D10" s="396"/>
      <c r="E10" s="397"/>
      <c r="F10" s="29" t="s">
        <v>52</v>
      </c>
      <c r="G10" s="29" t="str">
        <f>別枠男子!I11</f>
        <v/>
      </c>
      <c r="H10" s="30"/>
      <c r="J10" s="1"/>
      <c r="K10" s="1"/>
      <c r="L10" s="1"/>
    </row>
    <row r="11" spans="1:12" ht="21" customHeight="1">
      <c r="A11" s="390" t="s">
        <v>2</v>
      </c>
      <c r="B11" s="391"/>
      <c r="C11" s="387" t="str">
        <f>別枠男子!C12:F12</f>
        <v/>
      </c>
      <c r="D11" s="388"/>
      <c r="E11" s="389"/>
      <c r="F11" s="31" t="s">
        <v>10</v>
      </c>
      <c r="G11" s="32" t="str">
        <f>別枠男子!I12</f>
        <v/>
      </c>
      <c r="H11" s="33"/>
      <c r="J11" s="9"/>
      <c r="K11" s="9" t="s">
        <v>11</v>
      </c>
      <c r="L11" s="9"/>
    </row>
    <row r="12" spans="1:12" ht="21" customHeight="1">
      <c r="A12" s="361" t="s">
        <v>1</v>
      </c>
      <c r="B12" s="385"/>
      <c r="C12" s="387" t="str">
        <f>別枠男子!C13:F13</f>
        <v/>
      </c>
      <c r="D12" s="388"/>
      <c r="E12" s="389"/>
      <c r="F12" s="31" t="s">
        <v>10</v>
      </c>
      <c r="G12" s="32" t="str">
        <f>別枠男子!I13</f>
        <v/>
      </c>
      <c r="H12" s="33"/>
      <c r="J12" s="9"/>
      <c r="K12" s="10" t="s">
        <v>42</v>
      </c>
      <c r="L12" s="9"/>
    </row>
    <row r="13" spans="1:12" ht="21" customHeight="1">
      <c r="C13" s="15" t="s">
        <v>24</v>
      </c>
      <c r="D13" s="15"/>
      <c r="E13" s="179"/>
      <c r="F13" s="66"/>
    </row>
    <row r="14" spans="1:12" ht="21" customHeight="1">
      <c r="A14" s="11"/>
      <c r="B14" s="30" t="s">
        <v>35</v>
      </c>
      <c r="C14" s="35" t="s">
        <v>4</v>
      </c>
      <c r="D14" s="201"/>
      <c r="E14" s="202" t="s">
        <v>3</v>
      </c>
      <c r="F14" s="30" t="s">
        <v>0</v>
      </c>
      <c r="G14" s="38" t="s">
        <v>56</v>
      </c>
      <c r="H14" s="30" t="s">
        <v>12</v>
      </c>
      <c r="I14" s="12"/>
      <c r="J14" s="13" t="s">
        <v>13</v>
      </c>
      <c r="K14" s="13" t="s">
        <v>14</v>
      </c>
      <c r="L14" s="13" t="s">
        <v>15</v>
      </c>
    </row>
    <row r="15" spans="1:12" ht="21" customHeight="1">
      <c r="A15" s="39"/>
      <c r="B15" s="31">
        <v>1</v>
      </c>
      <c r="C15" s="40"/>
      <c r="D15" s="203"/>
      <c r="E15" s="46"/>
      <c r="F15" s="11"/>
      <c r="G15" s="43"/>
      <c r="H15" s="33"/>
      <c r="I15" s="14"/>
      <c r="J15" s="13"/>
      <c r="K15" s="13"/>
      <c r="L15" s="13"/>
    </row>
    <row r="16" spans="1:12" ht="21" customHeight="1">
      <c r="A16" s="39" t="s">
        <v>16</v>
      </c>
      <c r="B16" s="31">
        <v>2</v>
      </c>
      <c r="C16" s="44"/>
      <c r="D16" s="204"/>
      <c r="E16" s="46"/>
      <c r="F16" s="31"/>
      <c r="G16" s="47"/>
      <c r="H16" s="33"/>
      <c r="I16" s="14"/>
      <c r="J16" s="13"/>
      <c r="K16" s="13"/>
      <c r="L16" s="13"/>
    </row>
    <row r="17" spans="1:12" ht="21" customHeight="1">
      <c r="A17" s="39"/>
      <c r="B17" s="31">
        <v>3</v>
      </c>
      <c r="C17" s="48"/>
      <c r="D17" s="205"/>
      <c r="E17" s="46"/>
      <c r="F17" s="51"/>
      <c r="G17" s="52"/>
      <c r="H17" s="33"/>
      <c r="I17" s="14"/>
      <c r="J17" s="13"/>
      <c r="K17" s="13"/>
      <c r="L17" s="13"/>
    </row>
    <row r="18" spans="1:12" ht="21" customHeight="1">
      <c r="A18" s="39"/>
      <c r="B18" s="31">
        <v>4</v>
      </c>
      <c r="C18" s="44"/>
      <c r="D18" s="204"/>
      <c r="E18" s="46"/>
      <c r="F18" s="53"/>
      <c r="G18" s="52"/>
      <c r="H18" s="33"/>
      <c r="I18" s="14"/>
      <c r="J18" s="13"/>
      <c r="K18" s="13"/>
      <c r="L18" s="13"/>
    </row>
    <row r="19" spans="1:12" ht="21" customHeight="1">
      <c r="A19" s="39"/>
      <c r="B19" s="31">
        <v>5</v>
      </c>
      <c r="C19" s="44"/>
      <c r="D19" s="204"/>
      <c r="E19" s="46"/>
      <c r="F19" s="53"/>
      <c r="G19" s="52"/>
      <c r="H19" s="33"/>
      <c r="I19" s="14"/>
      <c r="J19" s="13"/>
      <c r="K19" s="13"/>
      <c r="L19" s="13"/>
    </row>
    <row r="20" spans="1:12" ht="21" customHeight="1">
      <c r="A20" s="39" t="s">
        <v>21</v>
      </c>
      <c r="B20" s="31">
        <v>6</v>
      </c>
      <c r="C20" s="44"/>
      <c r="D20" s="204"/>
      <c r="E20" s="46"/>
      <c r="F20" s="53"/>
      <c r="G20" s="52"/>
      <c r="H20" s="33"/>
      <c r="I20" s="14"/>
      <c r="J20" s="13"/>
      <c r="K20" s="13"/>
      <c r="L20" s="13"/>
    </row>
    <row r="21" spans="1:12" ht="21" customHeight="1">
      <c r="A21" s="39"/>
      <c r="B21" s="31">
        <v>7</v>
      </c>
      <c r="C21" s="44"/>
      <c r="D21" s="204"/>
      <c r="E21" s="46"/>
      <c r="F21" s="53"/>
      <c r="G21" s="52"/>
      <c r="H21" s="33"/>
      <c r="I21" s="14"/>
      <c r="J21" s="13"/>
      <c r="K21" s="13"/>
      <c r="L21" s="13"/>
    </row>
    <row r="22" spans="1:12" ht="21" customHeight="1">
      <c r="A22" s="54"/>
      <c r="B22" s="31" t="s">
        <v>36</v>
      </c>
      <c r="C22" s="44"/>
      <c r="D22" s="204"/>
      <c r="E22" s="46"/>
      <c r="F22" s="53"/>
      <c r="G22" s="55"/>
      <c r="H22" s="33"/>
      <c r="I22" s="14"/>
      <c r="J22" s="13"/>
      <c r="K22" s="13"/>
      <c r="L22" s="13"/>
    </row>
    <row r="23" spans="1:12" ht="17.25" customHeight="1">
      <c r="F23" s="16"/>
    </row>
    <row r="24" spans="1:12" ht="21" customHeight="1">
      <c r="A24" s="392" t="s">
        <v>75</v>
      </c>
      <c r="B24" s="31" t="s">
        <v>35</v>
      </c>
      <c r="C24" s="361" t="s">
        <v>133</v>
      </c>
      <c r="D24" s="386"/>
      <c r="E24" s="171"/>
      <c r="F24" s="172"/>
      <c r="G24" s="38" t="s">
        <v>122</v>
      </c>
      <c r="H24" s="168">
        <f>女子作業用!H24</f>
        <v>0</v>
      </c>
      <c r="I24" s="59"/>
      <c r="J24" s="13" t="s">
        <v>13</v>
      </c>
      <c r="K24" s="13" t="s">
        <v>14</v>
      </c>
      <c r="L24" s="13" t="s">
        <v>15</v>
      </c>
    </row>
    <row r="25" spans="1:12" ht="7.2" customHeight="1">
      <c r="A25" s="393"/>
      <c r="B25" s="11"/>
      <c r="C25" s="233"/>
      <c r="D25" s="234"/>
      <c r="E25" s="155"/>
      <c r="F25" s="67"/>
      <c r="G25" s="58"/>
      <c r="H25" s="235"/>
      <c r="I25" s="59"/>
      <c r="J25" s="13"/>
      <c r="K25" s="13"/>
      <c r="L25" s="13"/>
    </row>
    <row r="26" spans="1:12" ht="21" customHeight="1">
      <c r="A26" s="393"/>
      <c r="B26" s="60" t="str">
        <f>IF(C26="","",MID(K26,3,1)&amp;"/"&amp;$H$24)</f>
        <v/>
      </c>
      <c r="C26" s="157" t="str">
        <f>IF(別枠女子!D27="","",(別枠女子!D27 &amp; " " &amp; 別枠女子!E27 &amp; "("&amp;別枠女子!$I$8&amp;")"&amp;別枠女子!H27))</f>
        <v/>
      </c>
      <c r="D26" s="158"/>
      <c r="E26" s="158"/>
      <c r="F26" s="158"/>
      <c r="G26" s="158"/>
      <c r="H26" s="61"/>
      <c r="I26" s="62"/>
      <c r="J26" s="13"/>
      <c r="K26" s="13" t="s">
        <v>102</v>
      </c>
      <c r="L26" s="13"/>
    </row>
    <row r="27" spans="1:12" ht="21" customHeight="1">
      <c r="A27" s="393"/>
      <c r="B27" s="63"/>
      <c r="C27" s="166" t="str">
        <f>IF(別枠女子!D28="","",(別枠女子!D28 &amp; " " &amp; 別枠女子!E28 &amp; "("&amp;別枠女子!$I$8&amp;")"&amp;別枠女子!H28))</f>
        <v/>
      </c>
      <c r="D27" s="66"/>
      <c r="E27" s="66"/>
      <c r="F27" s="66"/>
      <c r="G27" s="66"/>
      <c r="H27" s="64"/>
      <c r="I27" s="62"/>
      <c r="J27" s="13"/>
      <c r="K27" s="13" t="s">
        <v>103</v>
      </c>
      <c r="L27" s="13"/>
    </row>
    <row r="28" spans="1:12" ht="7.2" customHeight="1">
      <c r="A28" s="393"/>
      <c r="B28" s="295"/>
      <c r="C28" s="294"/>
      <c r="H28" s="62"/>
      <c r="I28" s="62"/>
      <c r="J28" s="13"/>
      <c r="K28" s="13"/>
      <c r="L28" s="13"/>
    </row>
    <row r="29" spans="1:12" ht="21" customHeight="1">
      <c r="A29" s="393"/>
      <c r="B29" s="60" t="str">
        <f>IF(C29="","",MID(K29,3,1)&amp;"/"&amp;$H$24)</f>
        <v/>
      </c>
      <c r="C29" s="157" t="str">
        <f>IF(別枠女子!D29="","",(別枠女子!D29 &amp; " " &amp; 別枠女子!E29 &amp; "("&amp;別枠女子!$I$8&amp;")"&amp;別枠女子!H29))</f>
        <v/>
      </c>
      <c r="D29" s="158"/>
      <c r="E29" s="158"/>
      <c r="F29" s="158"/>
      <c r="G29" s="158"/>
      <c r="H29" s="61"/>
      <c r="I29" s="62"/>
      <c r="J29" s="13"/>
      <c r="K29" s="13" t="s">
        <v>104</v>
      </c>
      <c r="L29" s="13"/>
    </row>
    <row r="30" spans="1:12" ht="21" customHeight="1">
      <c r="A30" s="393"/>
      <c r="B30" s="63"/>
      <c r="C30" s="161" t="str">
        <f>IF(別枠女子!D30="","",(別枠女子!D30 &amp; " " &amp; 別枠女子!E30 &amp; "("&amp;別枠女子!$I$8&amp;")"&amp;別枠女子!H30))</f>
        <v/>
      </c>
      <c r="D30" s="162"/>
      <c r="E30" s="162"/>
      <c r="F30" s="162"/>
      <c r="G30" s="162"/>
      <c r="H30" s="65"/>
      <c r="I30" s="62"/>
      <c r="J30" s="13"/>
      <c r="K30" s="13" t="s">
        <v>105</v>
      </c>
      <c r="L30" s="13"/>
    </row>
    <row r="31" spans="1:12" ht="7.2" customHeight="1">
      <c r="A31" s="393"/>
      <c r="B31" s="295"/>
      <c r="C31" s="294"/>
      <c r="H31" s="62"/>
      <c r="I31" s="62"/>
      <c r="J31" s="13"/>
      <c r="K31" s="13"/>
      <c r="L31" s="13"/>
    </row>
    <row r="32" spans="1:12" ht="21" customHeight="1">
      <c r="A32" s="393"/>
      <c r="B32" s="60" t="str">
        <f>IF(C32="","",MID(K32,3,1)&amp;"/"&amp;$H$24)</f>
        <v/>
      </c>
      <c r="C32" s="157" t="str">
        <f>IF(別枠女子!D31="","",(別枠女子!D31 &amp; " " &amp; 別枠女子!E31 &amp; "("&amp;別枠女子!$I$8&amp;")"&amp;別枠女子!H31))</f>
        <v/>
      </c>
      <c r="D32" s="158"/>
      <c r="E32" s="158"/>
      <c r="F32" s="158"/>
      <c r="G32" s="158"/>
      <c r="H32" s="61"/>
      <c r="I32" s="62"/>
      <c r="J32" s="13"/>
      <c r="K32" s="13" t="s">
        <v>106</v>
      </c>
      <c r="L32" s="13"/>
    </row>
    <row r="33" spans="1:12" ht="21" customHeight="1">
      <c r="A33" s="393"/>
      <c r="B33" s="63"/>
      <c r="C33" s="161" t="str">
        <f>IF(別枠女子!D32="","",(別枠女子!D32 &amp; " " &amp; 別枠女子!E32 &amp; "("&amp;別枠女子!$I$8&amp;")"&amp;別枠女子!H32))</f>
        <v/>
      </c>
      <c r="D33" s="162"/>
      <c r="E33" s="162"/>
      <c r="F33" s="162"/>
      <c r="G33" s="162"/>
      <c r="H33" s="65"/>
      <c r="I33" s="62"/>
      <c r="J33" s="13"/>
      <c r="K33" s="13" t="s">
        <v>107</v>
      </c>
      <c r="L33" s="13"/>
    </row>
    <row r="34" spans="1:12" ht="7.2" customHeight="1">
      <c r="A34" s="393"/>
      <c r="B34" s="295"/>
      <c r="C34" s="294"/>
      <c r="H34" s="62"/>
      <c r="I34" s="62"/>
      <c r="J34" s="13"/>
      <c r="K34" s="13"/>
      <c r="L34" s="13"/>
    </row>
    <row r="35" spans="1:12" ht="21" customHeight="1">
      <c r="A35" s="393"/>
      <c r="B35" s="60" t="str">
        <f>IF(C35="","",MID(K35,3,1)&amp;"/"&amp;$H$24)</f>
        <v/>
      </c>
      <c r="C35" s="157" t="str">
        <f>IF(別枠女子!D33="","",(別枠女子!D33 &amp; " " &amp; 別枠女子!E33 &amp; "("&amp;別枠女子!$I$8&amp;")"&amp;別枠女子!H33))</f>
        <v/>
      </c>
      <c r="D35" s="158"/>
      <c r="E35" s="158"/>
      <c r="F35" s="158"/>
      <c r="G35" s="158"/>
      <c r="H35" s="61"/>
      <c r="I35" s="62"/>
      <c r="J35" s="13"/>
      <c r="K35" s="13" t="s">
        <v>108</v>
      </c>
      <c r="L35" s="13"/>
    </row>
    <row r="36" spans="1:12" ht="21" customHeight="1">
      <c r="A36" s="394"/>
      <c r="B36" s="63"/>
      <c r="C36" s="166" t="str">
        <f>IF(別枠女子!D34="","",(別枠女子!D34 &amp; " " &amp; 別枠女子!E34 &amp; "("&amp;別枠女子!$I$8&amp;")"&amp;別枠女子!H34))</f>
        <v/>
      </c>
      <c r="D36" s="66"/>
      <c r="E36" s="66"/>
      <c r="F36" s="66"/>
      <c r="G36" s="66"/>
      <c r="H36" s="64"/>
      <c r="I36" s="62"/>
      <c r="J36" s="13"/>
      <c r="K36" s="13" t="s">
        <v>109</v>
      </c>
      <c r="L36" s="13"/>
    </row>
    <row r="37" spans="1:12" ht="21" hidden="1" customHeight="1">
      <c r="A37" s="188"/>
      <c r="B37" s="145"/>
      <c r="C37" s="21"/>
      <c r="D37" s="103"/>
      <c r="E37" s="22"/>
      <c r="F37" s="3"/>
      <c r="G37" s="21"/>
      <c r="H37" s="183"/>
      <c r="I37" s="183"/>
      <c r="J37" s="184"/>
      <c r="K37" s="184"/>
      <c r="L37" s="184"/>
    </row>
    <row r="38" spans="1:12" ht="21" customHeight="1">
      <c r="A38" s="188"/>
    </row>
    <row r="39" spans="1:12" ht="21" customHeight="1">
      <c r="A39" s="392" t="s">
        <v>115</v>
      </c>
      <c r="B39" s="31" t="s">
        <v>35</v>
      </c>
      <c r="C39" s="361" t="s">
        <v>133</v>
      </c>
      <c r="D39" s="386"/>
      <c r="E39" s="171"/>
      <c r="F39" s="172"/>
      <c r="G39" s="180" t="s">
        <v>123</v>
      </c>
      <c r="H39" s="174">
        <f>女子作業用!H38</f>
        <v>0</v>
      </c>
      <c r="I39" s="59"/>
      <c r="J39" s="13" t="s">
        <v>13</v>
      </c>
      <c r="K39" s="13" t="s">
        <v>14</v>
      </c>
      <c r="L39" s="13" t="s">
        <v>15</v>
      </c>
    </row>
    <row r="40" spans="1:12" ht="21" customHeight="1">
      <c r="A40" s="350"/>
      <c r="B40" s="31" t="str">
        <f>IF(別枠女子!D38="","",RIGHT(L40,1)&amp;"/"&amp;$H$39)</f>
        <v/>
      </c>
      <c r="C40" s="181" t="str">
        <f>IF(別枠女子!D38="","",(別枠女子!D38 &amp; " " &amp; 別枠女子!E38 &amp; "("&amp;別枠女子!$I$8&amp;")"&amp;別枠女子!H38&amp;別枠女子!C38))</f>
        <v/>
      </c>
      <c r="D40" s="182"/>
      <c r="E40" s="182"/>
      <c r="F40" s="182"/>
      <c r="G40" s="182"/>
      <c r="H40" s="69"/>
      <c r="I40" s="62"/>
      <c r="J40" s="13"/>
      <c r="K40" s="13"/>
      <c r="L40" s="13" t="s">
        <v>125</v>
      </c>
    </row>
    <row r="41" spans="1:12" ht="7.2" customHeight="1">
      <c r="A41" s="350"/>
      <c r="B41" s="31"/>
      <c r="C41" s="181"/>
      <c r="D41" s="182"/>
      <c r="E41" s="182"/>
      <c r="F41" s="182"/>
      <c r="G41" s="182"/>
      <c r="H41" s="69"/>
      <c r="I41" s="62"/>
      <c r="J41" s="13"/>
      <c r="K41" s="13"/>
      <c r="L41" s="13"/>
    </row>
    <row r="42" spans="1:12" ht="21" customHeight="1">
      <c r="A42" s="350"/>
      <c r="B42" s="31" t="str">
        <f>IF(別枠女子!D39="","",RIGHT(L42,1)&amp;"/"&amp;$H$39)</f>
        <v/>
      </c>
      <c r="C42" s="181" t="str">
        <f>IF(別枠女子!D39="","",(別枠女子!D39 &amp; " " &amp; 別枠女子!E39 &amp; "("&amp;別枠女子!$I$8&amp;")"&amp;別枠女子!H39&amp;別枠女子!C39))</f>
        <v/>
      </c>
      <c r="D42" s="182"/>
      <c r="E42" s="182"/>
      <c r="F42" s="182"/>
      <c r="G42" s="182"/>
      <c r="H42" s="69"/>
      <c r="I42" s="62"/>
      <c r="J42" s="13"/>
      <c r="K42" s="13"/>
      <c r="L42" s="13" t="s">
        <v>126</v>
      </c>
    </row>
    <row r="43" spans="1:12" ht="7.2" customHeight="1">
      <c r="A43" s="350"/>
      <c r="B43" s="31"/>
      <c r="C43" s="181"/>
      <c r="D43" s="182"/>
      <c r="E43" s="182"/>
      <c r="F43" s="182"/>
      <c r="G43" s="182"/>
      <c r="H43" s="69"/>
      <c r="I43" s="62"/>
      <c r="J43" s="13"/>
      <c r="K43" s="13"/>
      <c r="L43" s="13"/>
    </row>
    <row r="44" spans="1:12" ht="21" customHeight="1">
      <c r="A44" s="350"/>
      <c r="B44" s="31" t="str">
        <f>IF(別枠女子!D40="","",RIGHT(L44,1)&amp;"/"&amp;$H$39)</f>
        <v/>
      </c>
      <c r="C44" s="181" t="str">
        <f>IF(別枠女子!D40="","",(別枠女子!D40 &amp; " " &amp; 別枠女子!E40 &amp; "("&amp;別枠女子!$I$8&amp;")"&amp;別枠女子!H40&amp;別枠女子!C40))</f>
        <v/>
      </c>
      <c r="D44" s="182"/>
      <c r="E44" s="182"/>
      <c r="F44" s="182"/>
      <c r="G44" s="182"/>
      <c r="H44" s="69"/>
      <c r="I44" s="62"/>
      <c r="J44" s="13"/>
      <c r="K44" s="13"/>
      <c r="L44" s="13" t="s">
        <v>127</v>
      </c>
    </row>
    <row r="45" spans="1:12" ht="7.2" customHeight="1">
      <c r="A45" s="350"/>
      <c r="B45" s="31"/>
      <c r="C45" s="181"/>
      <c r="D45" s="182"/>
      <c r="E45" s="182"/>
      <c r="F45" s="182"/>
      <c r="G45" s="182"/>
      <c r="H45" s="69"/>
      <c r="I45" s="62"/>
      <c r="J45" s="13"/>
      <c r="K45" s="13"/>
      <c r="L45" s="13"/>
    </row>
    <row r="46" spans="1:12" ht="21" customHeight="1">
      <c r="A46" s="350"/>
      <c r="B46" s="31" t="str">
        <f>IF(別枠女子!D41="","",RIGHT(L46,2)&amp;"/"&amp;$H$39)</f>
        <v/>
      </c>
      <c r="C46" s="181" t="str">
        <f>IF(別枠女子!D41="","",(別枠女子!D41 &amp; " " &amp; 別枠女子!E41 &amp; "("&amp;別枠女子!$I$8&amp;")"&amp;別枠女子!H41&amp;別枠女子!C41))</f>
        <v/>
      </c>
      <c r="D46" s="182"/>
      <c r="E46" s="182"/>
      <c r="F46" s="182"/>
      <c r="G46" s="182"/>
      <c r="H46" s="69"/>
      <c r="I46" s="62"/>
      <c r="J46" s="13"/>
      <c r="K46" s="13"/>
      <c r="L46" s="13" t="s">
        <v>128</v>
      </c>
    </row>
    <row r="47" spans="1:12" ht="7.2" customHeight="1">
      <c r="A47" s="350"/>
      <c r="B47" s="31"/>
      <c r="C47" s="181"/>
      <c r="D47" s="182"/>
      <c r="E47" s="182"/>
      <c r="F47" s="182"/>
      <c r="G47" s="182"/>
      <c r="H47" s="69"/>
      <c r="I47" s="62"/>
      <c r="J47" s="13"/>
      <c r="K47" s="13"/>
      <c r="L47" s="13"/>
    </row>
    <row r="48" spans="1:12" ht="21" customHeight="1">
      <c r="A48" s="350"/>
      <c r="B48" s="31" t="str">
        <f>IF(別枠女子!D42="","",RIGHT(L48,2)&amp;"/"&amp;$H$39)</f>
        <v/>
      </c>
      <c r="C48" s="181" t="str">
        <f>IF(別枠女子!D42="","",(別枠女子!D42 &amp; " " &amp; 別枠女子!E42 &amp; "("&amp;別枠女子!$I$8&amp;")"&amp;別枠女子!H42&amp;別枠女子!C42))</f>
        <v/>
      </c>
      <c r="D48" s="182"/>
      <c r="E48" s="182"/>
      <c r="F48" s="182"/>
      <c r="G48" s="182"/>
      <c r="H48" s="69"/>
      <c r="I48" s="62"/>
      <c r="J48" s="13"/>
      <c r="K48" s="13"/>
      <c r="L48" s="13" t="s">
        <v>129</v>
      </c>
    </row>
    <row r="49" spans="1:12" ht="24" customHeight="1">
      <c r="A49" s="351"/>
      <c r="B49" s="31" t="str">
        <f>IF(別枠女子!D43="","",RIGHT(L49,2)&amp;"/"&amp;$H$39)</f>
        <v/>
      </c>
      <c r="C49" s="181" t="str">
        <f>IF(別枠女子!D43="","",(別枠女子!D43 &amp; " " &amp; 別枠女子!E43 &amp; "("&amp;別枠女子!$I$8&amp;")"&amp;別枠女子!H43&amp;別枠女子!C43))</f>
        <v/>
      </c>
      <c r="D49" s="182"/>
      <c r="E49" s="182"/>
      <c r="F49" s="182"/>
      <c r="G49" s="182"/>
      <c r="H49" s="69"/>
      <c r="I49" s="62"/>
      <c r="J49" s="13"/>
      <c r="K49" s="13"/>
      <c r="L49" s="13" t="s">
        <v>130</v>
      </c>
    </row>
    <row r="50" spans="1:12" ht="19.5" customHeight="1">
      <c r="A50" s="185"/>
      <c r="B50" s="186"/>
      <c r="C50" s="187"/>
      <c r="D50" s="187"/>
      <c r="E50" s="187"/>
      <c r="F50" s="187"/>
      <c r="G50" s="187"/>
      <c r="H50" s="187"/>
    </row>
    <row r="51" spans="1:12" ht="18" customHeight="1">
      <c r="A51" s="68"/>
      <c r="B51" s="2"/>
    </row>
  </sheetData>
  <mergeCells count="21">
    <mergeCell ref="A39:A49"/>
    <mergeCell ref="C39:D39"/>
    <mergeCell ref="A11:B11"/>
    <mergeCell ref="C11:E11"/>
    <mergeCell ref="A12:B12"/>
    <mergeCell ref="C12:E12"/>
    <mergeCell ref="A24:A36"/>
    <mergeCell ref="C24:D24"/>
    <mergeCell ref="A7:B7"/>
    <mergeCell ref="F7:G7"/>
    <mergeCell ref="A9:B9"/>
    <mergeCell ref="C9:E9"/>
    <mergeCell ref="A10:B10"/>
    <mergeCell ref="C10:E10"/>
    <mergeCell ref="A1:B1"/>
    <mergeCell ref="F1:H1"/>
    <mergeCell ref="F2:H2"/>
    <mergeCell ref="I3:J5"/>
    <mergeCell ref="C4:G4"/>
    <mergeCell ref="C5:G5"/>
    <mergeCell ref="H5:H6"/>
  </mergeCells>
  <phoneticPr fontId="2"/>
  <dataValidations count="5">
    <dataValidation type="list" allowBlank="1" showInputMessage="1" showErrorMessage="1" prompt="選択してください" sqref="F15:F22 F26:F37 F40:F49" xr:uid="{00000000-0002-0000-0800-000000000000}">
      <formula1>"①, ②, ③"</formula1>
    </dataValidation>
    <dataValidation type="list" allowBlank="1" showInputMessage="1" showErrorMessage="1" prompt="選択してください" sqref="G11:G12" xr:uid="{00000000-0002-0000-0800-000001000000}">
      <formula1>"教職員, 外部指導者"</formula1>
    </dataValidation>
    <dataValidation imeMode="off" allowBlank="1" showInputMessage="1" showErrorMessage="1" sqref="H11:H12 G22 H15:H49" xr:uid="{00000000-0002-0000-0800-000002000000}"/>
    <dataValidation imeMode="hiragana" allowBlank="1" showInputMessage="1" showErrorMessage="1" sqref="E15:E22 E26:E49" xr:uid="{00000000-0002-0000-0800-000003000000}"/>
    <dataValidation imeMode="on" allowBlank="1" showInputMessage="1" showErrorMessage="1" sqref="E8 D13 C15:D22 F9 C7:C13 D7:D10 D26:D38 C24:C49" xr:uid="{00000000-0002-0000-0800-000004000000}"/>
  </dataValidations>
  <printOptions horizontalCentered="1"/>
  <pageMargins left="0.45" right="0.59055118110236227" top="0.39370078740157483" bottom="0.19685039370078741" header="0.51181102362204722" footer="0.19685039370078741"/>
  <pageSetup paperSize="9" scale="89"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入力例</vt:lpstr>
      <vt:lpstr>総体男子</vt:lpstr>
      <vt:lpstr>別枠男子</vt:lpstr>
      <vt:lpstr>男子作業用</vt:lpstr>
      <vt:lpstr>別枠男子作業用</vt:lpstr>
      <vt:lpstr>総体女子</vt:lpstr>
      <vt:lpstr>別枠女子</vt:lpstr>
      <vt:lpstr>女子作業用</vt:lpstr>
      <vt:lpstr>別枠女子作業用</vt:lpstr>
      <vt:lpstr>女子作業用!Print_Area</vt:lpstr>
      <vt:lpstr>総体女子!Print_Area</vt:lpstr>
      <vt:lpstr>総体男子!Print_Area</vt:lpstr>
      <vt:lpstr>男子作業用!Print_Area</vt:lpstr>
      <vt:lpstr>入力例!Print_Area</vt:lpstr>
      <vt:lpstr>別枠女子!Print_Area</vt:lpstr>
      <vt:lpstr>別枠女子作業用!Print_Area</vt:lpstr>
      <vt:lpstr>別枠男子!Print_Area</vt:lpstr>
      <vt:lpstr>別枠男子作業用!Print_Area</vt:lpstr>
    </vt:vector>
  </TitlesOfParts>
  <Company>大分県高等学校体育連盟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大分県高体連</dc:creator>
  <cp:lastModifiedBy>高椋　規照</cp:lastModifiedBy>
  <cp:lastPrinted>2018-04-09T07:17:13Z</cp:lastPrinted>
  <dcterms:created xsi:type="dcterms:W3CDTF">2009-02-18T23:29:06Z</dcterms:created>
  <dcterms:modified xsi:type="dcterms:W3CDTF">2025-03-29T02:58:50Z</dcterms:modified>
</cp:coreProperties>
</file>